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sistemaseb-my.sharepoint.com/personal/andreh_silva_sebsa_com_br/Documents/Documentos/Controle_Digitais_Andre/Meus Produtos/loja/script_arquivos/"/>
    </mc:Choice>
  </mc:AlternateContent>
  <xr:revisionPtr revIDLastSave="44" documentId="11_1775A98E37DAFBD9517A5DFF9F904847C0F36713" xr6:coauthVersionLast="47" xr6:coauthVersionMax="47" xr10:uidLastSave="{3D82D8CA-0CB5-487D-9521-38DC9D18235B}"/>
  <bookViews>
    <workbookView xWindow="5085" yWindow="2895" windowWidth="18825" windowHeight="10755" activeTab="5" xr2:uid="{00000000-000D-0000-FFFF-FFFF00000000}"/>
  </bookViews>
  <sheets>
    <sheet name="Formulário Anual 2024" sheetId="1" r:id="rId1"/>
    <sheet name="Formulário 1º Bim" sheetId="2" r:id="rId2"/>
    <sheet name="Formulário 2º Bim" sheetId="3" r:id="rId3"/>
    <sheet name="Formulário 3º Bim" sheetId="4" r:id="rId4"/>
    <sheet name="Formulário 4º Bim" sheetId="5" r:id="rId5"/>
    <sheet name="Tabela de Produtos Anual" sheetId="6" r:id="rId6"/>
    <sheet name="Tabela de Produtos Bimestral" sheetId="7" r:id="rId7"/>
    <sheet name="Check Anual x Bimestral" sheetId="8" r:id="rId8"/>
    <sheet name="Tab_Aux" sheetId="9" state="hidden" r:id="rId9"/>
    <sheet name="cálculos Anual" sheetId="10" r:id="rId10"/>
    <sheet name="cálculos 1º Bim" sheetId="11" r:id="rId11"/>
    <sheet name="cálculos 2º Bim" sheetId="12" r:id="rId12"/>
    <sheet name="cálculos 3º Bim" sheetId="13" r:id="rId13"/>
    <sheet name="cálculos 4º Bim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9" roundtripDataChecksum="gy3ufDxAyCAcWtOU9E4Es4zgNzF5UtqaopqDy2vHg7A="/>
    </ext>
  </extLst>
</workbook>
</file>

<file path=xl/calcChain.xml><?xml version="1.0" encoding="utf-8"?>
<calcChain xmlns="http://schemas.openxmlformats.org/spreadsheetml/2006/main">
  <c r="AY20" i="14" l="1"/>
  <c r="AY19" i="14"/>
  <c r="AY18" i="14"/>
  <c r="AY17" i="14"/>
  <c r="AY16" i="14"/>
  <c r="AY15" i="14"/>
  <c r="AY14" i="14"/>
  <c r="AC14" i="14"/>
  <c r="AY13" i="14"/>
  <c r="AY12" i="14"/>
  <c r="AY11" i="14"/>
  <c r="AY10" i="14"/>
  <c r="AY9" i="14"/>
  <c r="AY8" i="14"/>
  <c r="AY7" i="14"/>
  <c r="AY6" i="14"/>
  <c r="AY5" i="14"/>
  <c r="AY4" i="14"/>
  <c r="AY3" i="14"/>
  <c r="AY2" i="14"/>
  <c r="AM2" i="14"/>
  <c r="AY20" i="13"/>
  <c r="AY19" i="13"/>
  <c r="AY18" i="13"/>
  <c r="AY17" i="13"/>
  <c r="AY16" i="13"/>
  <c r="AY15" i="13"/>
  <c r="AY14" i="13"/>
  <c r="AY13" i="13"/>
  <c r="AY12" i="13"/>
  <c r="AY11" i="13"/>
  <c r="AY10" i="13"/>
  <c r="AY9" i="13"/>
  <c r="AY8" i="13"/>
  <c r="AY7" i="13"/>
  <c r="AY6" i="13"/>
  <c r="AY5" i="13"/>
  <c r="AY4" i="13"/>
  <c r="AY3" i="13"/>
  <c r="AY2" i="13"/>
  <c r="AM2" i="13"/>
  <c r="AY20" i="12"/>
  <c r="AY19" i="12"/>
  <c r="AY18" i="12"/>
  <c r="AL18" i="12"/>
  <c r="AY17" i="12"/>
  <c r="AL17" i="12"/>
  <c r="AY16" i="12"/>
  <c r="AL16" i="12"/>
  <c r="AY15" i="12"/>
  <c r="AL15" i="12"/>
  <c r="AY14" i="12"/>
  <c r="AL14" i="12"/>
  <c r="AY13" i="12"/>
  <c r="AL13" i="12"/>
  <c r="AY12" i="12"/>
  <c r="AL12" i="12"/>
  <c r="AY11" i="12"/>
  <c r="AL11" i="12"/>
  <c r="AY10" i="12"/>
  <c r="AL10" i="12"/>
  <c r="AY9" i="12"/>
  <c r="AL9" i="12"/>
  <c r="AY8" i="12"/>
  <c r="AL8" i="12"/>
  <c r="AY7" i="12"/>
  <c r="AL7" i="12"/>
  <c r="AY6" i="12"/>
  <c r="AL6" i="12"/>
  <c r="AY5" i="12"/>
  <c r="AL5" i="12"/>
  <c r="AY4" i="12"/>
  <c r="AL4" i="12"/>
  <c r="AY3" i="12"/>
  <c r="AL3" i="12"/>
  <c r="AY2" i="12"/>
  <c r="AM2" i="12"/>
  <c r="AL2" i="12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Y6" i="11"/>
  <c r="AY5" i="11"/>
  <c r="AY4" i="11"/>
  <c r="AY3" i="11"/>
  <c r="AT3" i="11"/>
  <c r="AY2" i="11"/>
  <c r="AM2" i="11"/>
  <c r="AY20" i="10"/>
  <c r="AX20" i="10"/>
  <c r="AW20" i="10"/>
  <c r="AV20" i="10"/>
  <c r="AU20" i="10"/>
  <c r="AT20" i="10"/>
  <c r="AR20" i="10"/>
  <c r="AP20" i="10"/>
  <c r="J20" i="10"/>
  <c r="C20" i="10"/>
  <c r="AM20" i="10" s="1"/>
  <c r="AN20" i="10" s="1"/>
  <c r="J115" i="1" s="1"/>
  <c r="AY19" i="10"/>
  <c r="AX19" i="10"/>
  <c r="AW19" i="10"/>
  <c r="AV19" i="10"/>
  <c r="AU19" i="10"/>
  <c r="AT19" i="10"/>
  <c r="AR19" i="10"/>
  <c r="AP19" i="10"/>
  <c r="AG19" i="10"/>
  <c r="AF19" i="10"/>
  <c r="AE19" i="10"/>
  <c r="AD19" i="10"/>
  <c r="X19" i="10"/>
  <c r="R19" i="10"/>
  <c r="K19" i="10"/>
  <c r="J19" i="10"/>
  <c r="H19" i="10"/>
  <c r="AY18" i="10"/>
  <c r="AX18" i="10"/>
  <c r="AW18" i="10"/>
  <c r="AV18" i="10"/>
  <c r="AU18" i="10"/>
  <c r="AT18" i="10"/>
  <c r="AR18" i="10"/>
  <c r="AP18" i="10"/>
  <c r="AH18" i="10"/>
  <c r="AG18" i="10"/>
  <c r="AF18" i="10"/>
  <c r="AE18" i="10"/>
  <c r="AD18" i="10"/>
  <c r="X18" i="10"/>
  <c r="R18" i="10"/>
  <c r="Q18" i="10"/>
  <c r="L18" i="10"/>
  <c r="AY17" i="10"/>
  <c r="AX17" i="10"/>
  <c r="AW17" i="10"/>
  <c r="AV17" i="10"/>
  <c r="AU17" i="10"/>
  <c r="AT17" i="10"/>
  <c r="AR17" i="10"/>
  <c r="AP17" i="10"/>
  <c r="AH17" i="10"/>
  <c r="AG17" i="10"/>
  <c r="AF17" i="10"/>
  <c r="AE17" i="10"/>
  <c r="AD17" i="10"/>
  <c r="X17" i="10"/>
  <c r="Q17" i="10"/>
  <c r="AY16" i="10"/>
  <c r="AX16" i="10"/>
  <c r="AW16" i="10"/>
  <c r="AV16" i="10"/>
  <c r="AU16" i="10"/>
  <c r="AT16" i="10"/>
  <c r="AR16" i="10"/>
  <c r="AP16" i="10"/>
  <c r="AH16" i="10"/>
  <c r="AG16" i="10"/>
  <c r="AF16" i="10"/>
  <c r="AE16" i="10"/>
  <c r="AD16" i="10"/>
  <c r="X16" i="10"/>
  <c r="Q16" i="10"/>
  <c r="P16" i="10"/>
  <c r="AY15" i="10"/>
  <c r="AX15" i="10"/>
  <c r="AW15" i="10"/>
  <c r="AV15" i="10"/>
  <c r="AU15" i="10"/>
  <c r="AT15" i="10"/>
  <c r="AR15" i="10"/>
  <c r="AP15" i="10"/>
  <c r="AH15" i="10"/>
  <c r="AG15" i="10"/>
  <c r="AF15" i="10"/>
  <c r="AE15" i="10"/>
  <c r="AD15" i="10"/>
  <c r="AC15" i="10"/>
  <c r="X15" i="10"/>
  <c r="W15" i="10"/>
  <c r="P15" i="10"/>
  <c r="O15" i="10"/>
  <c r="N15" i="10"/>
  <c r="M15" i="10"/>
  <c r="AY14" i="10"/>
  <c r="AX14" i="10"/>
  <c r="AW14" i="10"/>
  <c r="AV14" i="10"/>
  <c r="AU14" i="10"/>
  <c r="AT14" i="10"/>
  <c r="AR14" i="10"/>
  <c r="AP14" i="10"/>
  <c r="AH14" i="10"/>
  <c r="AG14" i="10"/>
  <c r="AF14" i="10"/>
  <c r="AE14" i="10"/>
  <c r="AD14" i="10"/>
  <c r="AC14" i="10"/>
  <c r="X14" i="10"/>
  <c r="W14" i="10"/>
  <c r="P14" i="10"/>
  <c r="O14" i="10"/>
  <c r="N14" i="10"/>
  <c r="M14" i="10"/>
  <c r="AY13" i="10"/>
  <c r="AX13" i="10"/>
  <c r="AW13" i="10"/>
  <c r="AV13" i="10"/>
  <c r="AU13" i="10"/>
  <c r="AT13" i="10"/>
  <c r="AR13" i="10"/>
  <c r="AP13" i="10"/>
  <c r="AH13" i="10"/>
  <c r="AG13" i="10"/>
  <c r="AF13" i="10"/>
  <c r="AE13" i="10"/>
  <c r="AD13" i="10"/>
  <c r="AC13" i="10"/>
  <c r="X13" i="10"/>
  <c r="W13" i="10"/>
  <c r="P13" i="10"/>
  <c r="O13" i="10"/>
  <c r="N13" i="10"/>
  <c r="M13" i="10"/>
  <c r="AY12" i="10"/>
  <c r="AX12" i="10"/>
  <c r="AW12" i="10"/>
  <c r="AV12" i="10"/>
  <c r="AU12" i="10"/>
  <c r="AT12" i="10"/>
  <c r="AR12" i="10"/>
  <c r="AP12" i="10"/>
  <c r="AH12" i="10"/>
  <c r="AG12" i="10"/>
  <c r="AF12" i="10"/>
  <c r="AE12" i="10"/>
  <c r="AD12" i="10"/>
  <c r="AC12" i="10"/>
  <c r="X12" i="10"/>
  <c r="P12" i="10"/>
  <c r="O12" i="10"/>
  <c r="N12" i="10"/>
  <c r="M12" i="10"/>
  <c r="AY11" i="10"/>
  <c r="AX11" i="10"/>
  <c r="AW11" i="10"/>
  <c r="AV11" i="10"/>
  <c r="AU11" i="10"/>
  <c r="AT11" i="10"/>
  <c r="AR11" i="10"/>
  <c r="AP11" i="10"/>
  <c r="AH11" i="10"/>
  <c r="AG11" i="10"/>
  <c r="AF11" i="10"/>
  <c r="AE11" i="10"/>
  <c r="AD11" i="10"/>
  <c r="AC11" i="10"/>
  <c r="AB11" i="10"/>
  <c r="AA11" i="10"/>
  <c r="Z11" i="10"/>
  <c r="X11" i="10"/>
  <c r="V11" i="10"/>
  <c r="U11" i="10"/>
  <c r="O11" i="10"/>
  <c r="N11" i="10"/>
  <c r="AY10" i="10"/>
  <c r="AX10" i="10"/>
  <c r="AW10" i="10"/>
  <c r="AV10" i="10"/>
  <c r="AU10" i="10"/>
  <c r="AT10" i="10"/>
  <c r="AR10" i="10"/>
  <c r="AP10" i="10"/>
  <c r="AH10" i="10"/>
  <c r="AG10" i="10"/>
  <c r="AF10" i="10"/>
  <c r="AE10" i="10"/>
  <c r="AD10" i="10"/>
  <c r="AC10" i="10"/>
  <c r="AB10" i="10"/>
  <c r="AA10" i="10"/>
  <c r="Z10" i="10"/>
  <c r="X10" i="10"/>
  <c r="W10" i="10"/>
  <c r="V10" i="10"/>
  <c r="U10" i="10"/>
  <c r="O10" i="10"/>
  <c r="N10" i="10"/>
  <c r="AY9" i="10"/>
  <c r="AX9" i="10"/>
  <c r="AW9" i="10"/>
  <c r="AV9" i="10"/>
  <c r="AU9" i="10"/>
  <c r="AT9" i="10"/>
  <c r="AR9" i="10"/>
  <c r="AP9" i="10"/>
  <c r="AH9" i="10"/>
  <c r="AG9" i="10"/>
  <c r="AF9" i="10"/>
  <c r="AE9" i="10"/>
  <c r="AD9" i="10"/>
  <c r="AC9" i="10"/>
  <c r="AB9" i="10"/>
  <c r="AA9" i="10"/>
  <c r="Z9" i="10"/>
  <c r="X9" i="10"/>
  <c r="W9" i="10"/>
  <c r="V9" i="10"/>
  <c r="U9" i="10"/>
  <c r="O9" i="10"/>
  <c r="N9" i="10"/>
  <c r="AY8" i="10"/>
  <c r="AX8" i="10"/>
  <c r="AW8" i="10"/>
  <c r="AV8" i="10"/>
  <c r="AU8" i="10"/>
  <c r="AT8" i="10"/>
  <c r="AR8" i="10"/>
  <c r="AP8" i="10"/>
  <c r="AH8" i="10"/>
  <c r="AG8" i="10"/>
  <c r="AF8" i="10"/>
  <c r="AE8" i="10"/>
  <c r="AD8" i="10"/>
  <c r="AC8" i="10"/>
  <c r="AB8" i="10"/>
  <c r="AA8" i="10"/>
  <c r="Z8" i="10"/>
  <c r="X8" i="10"/>
  <c r="W8" i="10"/>
  <c r="V8" i="10"/>
  <c r="U8" i="10"/>
  <c r="O8" i="10"/>
  <c r="N8" i="10"/>
  <c r="AY7" i="10"/>
  <c r="AX7" i="10"/>
  <c r="AW7" i="10"/>
  <c r="AV7" i="10"/>
  <c r="AU7" i="10"/>
  <c r="AT7" i="10"/>
  <c r="AR7" i="10"/>
  <c r="AP7" i="10"/>
  <c r="AH7" i="10"/>
  <c r="AG7" i="10"/>
  <c r="AF7" i="10"/>
  <c r="AE7" i="10"/>
  <c r="AD7" i="10"/>
  <c r="AC7" i="10"/>
  <c r="AB7" i="10"/>
  <c r="AA7" i="10"/>
  <c r="Z7" i="10"/>
  <c r="X7" i="10"/>
  <c r="W7" i="10"/>
  <c r="V7" i="10"/>
  <c r="U7" i="10"/>
  <c r="O7" i="10"/>
  <c r="N7" i="10"/>
  <c r="AY6" i="10"/>
  <c r="AX6" i="10"/>
  <c r="AW6" i="10"/>
  <c r="AV6" i="10"/>
  <c r="AU6" i="10"/>
  <c r="AT6" i="10"/>
  <c r="AR6" i="10"/>
  <c r="AP6" i="10"/>
  <c r="AK6" i="10"/>
  <c r="AG6" i="10"/>
  <c r="AF6" i="10"/>
  <c r="AE6" i="10"/>
  <c r="AD6" i="10"/>
  <c r="Y6" i="10"/>
  <c r="X6" i="10"/>
  <c r="R6" i="10"/>
  <c r="O6" i="10"/>
  <c r="N6" i="10"/>
  <c r="E6" i="10"/>
  <c r="AY5" i="10"/>
  <c r="AX5" i="10"/>
  <c r="AW5" i="10"/>
  <c r="AV5" i="10"/>
  <c r="AU5" i="10"/>
  <c r="AT5" i="10"/>
  <c r="AR5" i="10"/>
  <c r="AP5" i="10"/>
  <c r="AK5" i="10"/>
  <c r="AG5" i="10"/>
  <c r="AF5" i="10"/>
  <c r="AE5" i="10"/>
  <c r="AD5" i="10"/>
  <c r="Y5" i="10"/>
  <c r="X5" i="10"/>
  <c r="S5" i="10"/>
  <c r="R5" i="10"/>
  <c r="O5" i="10"/>
  <c r="N5" i="10"/>
  <c r="M5" i="10"/>
  <c r="AY4" i="10"/>
  <c r="AX4" i="10"/>
  <c r="AW4" i="10"/>
  <c r="AV4" i="10"/>
  <c r="AU4" i="10"/>
  <c r="AT4" i="10"/>
  <c r="AR4" i="10"/>
  <c r="AP4" i="10"/>
  <c r="AK4" i="10"/>
  <c r="AG4" i="10"/>
  <c r="AF4" i="10"/>
  <c r="AE4" i="10"/>
  <c r="AD4" i="10"/>
  <c r="Y4" i="10"/>
  <c r="X4" i="10"/>
  <c r="S4" i="10"/>
  <c r="R4" i="10"/>
  <c r="O4" i="10"/>
  <c r="N4" i="10"/>
  <c r="M4" i="10"/>
  <c r="AY3" i="10"/>
  <c r="AX3" i="10"/>
  <c r="AW3" i="10"/>
  <c r="AV3" i="10"/>
  <c r="AU3" i="10"/>
  <c r="AT3" i="10"/>
  <c r="AR3" i="10"/>
  <c r="AP3" i="10"/>
  <c r="AG3" i="10"/>
  <c r="X3" i="10"/>
  <c r="R3" i="10"/>
  <c r="O3" i="10"/>
  <c r="N3" i="10"/>
  <c r="M3" i="10"/>
  <c r="AY2" i="10"/>
  <c r="AX2" i="10"/>
  <c r="AW2" i="10"/>
  <c r="AV2" i="10"/>
  <c r="AU2" i="10"/>
  <c r="AT2" i="10"/>
  <c r="AR2" i="10"/>
  <c r="AP2" i="10"/>
  <c r="AM2" i="10"/>
  <c r="AN2" i="10" s="1"/>
  <c r="AS2" i="10" s="1"/>
  <c r="AG2" i="10"/>
  <c r="X2" i="10"/>
  <c r="R2" i="10"/>
  <c r="L25" i="8"/>
  <c r="I25" i="8"/>
  <c r="H25" i="8"/>
  <c r="D23" i="8"/>
  <c r="L23" i="8" s="1"/>
  <c r="D22" i="8"/>
  <c r="D21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L6" i="8" s="1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F93" i="3" s="1"/>
  <c r="C18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H150" i="5"/>
  <c r="AP2" i="14" s="1"/>
  <c r="B145" i="5"/>
  <c r="H145" i="5" s="1"/>
  <c r="B144" i="5"/>
  <c r="H144" i="5" s="1"/>
  <c r="B143" i="5"/>
  <c r="H143" i="5" s="1"/>
  <c r="H142" i="5"/>
  <c r="B142" i="5"/>
  <c r="B141" i="5"/>
  <c r="H141" i="5" s="1"/>
  <c r="B140" i="5"/>
  <c r="H140" i="5" s="1"/>
  <c r="B139" i="5"/>
  <c r="H139" i="5" s="1"/>
  <c r="H138" i="5"/>
  <c r="B138" i="5"/>
  <c r="B137" i="5"/>
  <c r="H137" i="5" s="1"/>
  <c r="B136" i="5"/>
  <c r="H136" i="5" s="1"/>
  <c r="B135" i="5"/>
  <c r="H135" i="5" s="1"/>
  <c r="H134" i="5"/>
  <c r="B134" i="5"/>
  <c r="H128" i="5"/>
  <c r="D128" i="5"/>
  <c r="B128" i="5"/>
  <c r="D127" i="5"/>
  <c r="B127" i="5"/>
  <c r="H127" i="5" s="1"/>
  <c r="D126" i="5"/>
  <c r="B126" i="5"/>
  <c r="H126" i="5" s="1"/>
  <c r="D125" i="5"/>
  <c r="B125" i="5"/>
  <c r="H124" i="5"/>
  <c r="D124" i="5"/>
  <c r="B124" i="5"/>
  <c r="D123" i="5"/>
  <c r="B123" i="5"/>
  <c r="H122" i="5"/>
  <c r="D122" i="5"/>
  <c r="B122" i="5"/>
  <c r="H121" i="5"/>
  <c r="D121" i="5"/>
  <c r="B121" i="5"/>
  <c r="F115" i="5"/>
  <c r="F114" i="5"/>
  <c r="I107" i="5"/>
  <c r="J20" i="14" s="1"/>
  <c r="D107" i="5"/>
  <c r="C107" i="5"/>
  <c r="C20" i="14" s="1"/>
  <c r="B107" i="5"/>
  <c r="AR20" i="14" s="1"/>
  <c r="U106" i="5"/>
  <c r="AG19" i="14" s="1"/>
  <c r="S106" i="5"/>
  <c r="AF19" i="14" s="1"/>
  <c r="Q106" i="5"/>
  <c r="AE19" i="14" s="1"/>
  <c r="O106" i="5"/>
  <c r="AD19" i="14" s="1"/>
  <c r="M106" i="5"/>
  <c r="M108" i="5" s="1"/>
  <c r="K106" i="5"/>
  <c r="K19" i="14" s="1"/>
  <c r="I106" i="5"/>
  <c r="J19" i="14" s="1"/>
  <c r="G106" i="5"/>
  <c r="H19" i="14" s="1"/>
  <c r="E106" i="5"/>
  <c r="C106" i="5"/>
  <c r="B106" i="5"/>
  <c r="AR19" i="14" s="1"/>
  <c r="U105" i="5"/>
  <c r="S105" i="5"/>
  <c r="Q105" i="5"/>
  <c r="O105" i="5"/>
  <c r="M105" i="5"/>
  <c r="F100" i="5"/>
  <c r="Q94" i="5"/>
  <c r="AA93" i="5"/>
  <c r="AH18" i="14" s="1"/>
  <c r="Y93" i="5"/>
  <c r="AG18" i="14" s="1"/>
  <c r="W93" i="5"/>
  <c r="U93" i="5"/>
  <c r="S93" i="5"/>
  <c r="AD18" i="14" s="1"/>
  <c r="Q93" i="5"/>
  <c r="R93" i="5" s="1"/>
  <c r="O93" i="5"/>
  <c r="P93" i="5" s="1"/>
  <c r="K93" i="5"/>
  <c r="I93" i="5"/>
  <c r="G93" i="5"/>
  <c r="E93" i="5"/>
  <c r="C93" i="5"/>
  <c r="B93" i="5"/>
  <c r="AR18" i="14" s="1"/>
  <c r="AA92" i="5"/>
  <c r="Y92" i="5"/>
  <c r="W92" i="5"/>
  <c r="U92" i="5"/>
  <c r="S92" i="5"/>
  <c r="Q92" i="5"/>
  <c r="O92" i="5"/>
  <c r="F87" i="5"/>
  <c r="F86" i="5"/>
  <c r="O80" i="5"/>
  <c r="Y79" i="5"/>
  <c r="AH17" i="14" s="1"/>
  <c r="W79" i="5"/>
  <c r="AG17" i="14" s="1"/>
  <c r="U79" i="5"/>
  <c r="AF17" i="14" s="1"/>
  <c r="S79" i="5"/>
  <c r="AE17" i="14" s="1"/>
  <c r="Q79" i="5"/>
  <c r="AD17" i="14" s="1"/>
  <c r="O79" i="5"/>
  <c r="M79" i="5"/>
  <c r="I79" i="5"/>
  <c r="G79" i="5"/>
  <c r="E79" i="5"/>
  <c r="C79" i="5"/>
  <c r="B79" i="5"/>
  <c r="AR17" i="14" s="1"/>
  <c r="Y78" i="5"/>
  <c r="AH16" i="14" s="1"/>
  <c r="W78" i="5"/>
  <c r="AG16" i="14" s="1"/>
  <c r="U78" i="5"/>
  <c r="AF16" i="14" s="1"/>
  <c r="S78" i="5"/>
  <c r="AE16" i="14" s="1"/>
  <c r="Q78" i="5"/>
  <c r="AD16" i="14" s="1"/>
  <c r="O78" i="5"/>
  <c r="M78" i="5"/>
  <c r="I78" i="5"/>
  <c r="G78" i="5"/>
  <c r="E78" i="5"/>
  <c r="C78" i="5"/>
  <c r="B78" i="5"/>
  <c r="AR16" i="14" s="1"/>
  <c r="Y77" i="5"/>
  <c r="W77" i="5"/>
  <c r="U77" i="5"/>
  <c r="S77" i="5"/>
  <c r="Q77" i="5"/>
  <c r="O77" i="5"/>
  <c r="M77" i="5"/>
  <c r="F72" i="5"/>
  <c r="F71" i="5"/>
  <c r="F70" i="5"/>
  <c r="F69" i="5"/>
  <c r="Q63" i="5"/>
  <c r="AF62" i="5"/>
  <c r="AE62" i="5"/>
  <c r="AH15" i="14" s="1"/>
  <c r="AD62" i="5"/>
  <c r="AC62" i="5"/>
  <c r="AG15" i="14" s="1"/>
  <c r="AA62" i="5"/>
  <c r="AF15" i="14" s="1"/>
  <c r="Z62" i="5"/>
  <c r="Y62" i="5"/>
  <c r="AE15" i="14" s="1"/>
  <c r="X62" i="5"/>
  <c r="W62" i="5"/>
  <c r="AD15" i="14" s="1"/>
  <c r="V62" i="5"/>
  <c r="U62" i="5"/>
  <c r="S62" i="5"/>
  <c r="Q62" i="5"/>
  <c r="R62" i="5" s="1"/>
  <c r="G62" i="5"/>
  <c r="F62" i="5"/>
  <c r="E62" i="5"/>
  <c r="C62" i="5"/>
  <c r="B62" i="5"/>
  <c r="H62" i="5" s="1"/>
  <c r="AE61" i="5"/>
  <c r="AH14" i="14" s="1"/>
  <c r="AC61" i="5"/>
  <c r="AG14" i="14" s="1"/>
  <c r="AA61" i="5"/>
  <c r="AF14" i="14" s="1"/>
  <c r="Y61" i="5"/>
  <c r="AE14" i="14" s="1"/>
  <c r="W61" i="5"/>
  <c r="AD14" i="14" s="1"/>
  <c r="U61" i="5"/>
  <c r="S61" i="5"/>
  <c r="Q61" i="5"/>
  <c r="G61" i="5"/>
  <c r="E61" i="5"/>
  <c r="C61" i="5"/>
  <c r="B61" i="5"/>
  <c r="AF60" i="5"/>
  <c r="AE60" i="5"/>
  <c r="AH13" i="14" s="1"/>
  <c r="AD60" i="5"/>
  <c r="AC60" i="5"/>
  <c r="AG13" i="14" s="1"/>
  <c r="AA60" i="5"/>
  <c r="AF13" i="14" s="1"/>
  <c r="Z60" i="5"/>
  <c r="Y60" i="5"/>
  <c r="AE13" i="14" s="1"/>
  <c r="X60" i="5"/>
  <c r="W60" i="5"/>
  <c r="AD13" i="14" s="1"/>
  <c r="V60" i="5"/>
  <c r="U60" i="5"/>
  <c r="S60" i="5"/>
  <c r="Q60" i="5"/>
  <c r="R60" i="5" s="1"/>
  <c r="G60" i="5"/>
  <c r="F60" i="5"/>
  <c r="E60" i="5"/>
  <c r="C60" i="5"/>
  <c r="B60" i="5"/>
  <c r="H60" i="5" s="1"/>
  <c r="AE59" i="5"/>
  <c r="AH12" i="14" s="1"/>
  <c r="AC59" i="5"/>
  <c r="AG12" i="14" s="1"/>
  <c r="AA59" i="5"/>
  <c r="AF12" i="14" s="1"/>
  <c r="Y59" i="5"/>
  <c r="AE12" i="14" s="1"/>
  <c r="W59" i="5"/>
  <c r="AD12" i="14" s="1"/>
  <c r="U59" i="5"/>
  <c r="S59" i="5"/>
  <c r="Q59" i="5"/>
  <c r="R59" i="5" s="1"/>
  <c r="G59" i="5"/>
  <c r="E59" i="5"/>
  <c r="C59" i="5"/>
  <c r="B59" i="5"/>
  <c r="AE58" i="5"/>
  <c r="AC58" i="5"/>
  <c r="AA58" i="5"/>
  <c r="Y58" i="5"/>
  <c r="W58" i="5"/>
  <c r="U58" i="5"/>
  <c r="S58" i="5"/>
  <c r="Q58" i="5"/>
  <c r="F53" i="5"/>
  <c r="F52" i="5"/>
  <c r="F51" i="5"/>
  <c r="F50" i="5"/>
  <c r="F49" i="5"/>
  <c r="AL42" i="5"/>
  <c r="AK42" i="5"/>
  <c r="AH11" i="14" s="1"/>
  <c r="AI42" i="5"/>
  <c r="AG11" i="14" s="1"/>
  <c r="AG42" i="5"/>
  <c r="AF11" i="14" s="1"/>
  <c r="AF42" i="5"/>
  <c r="AE42" i="5"/>
  <c r="AE11" i="14" s="1"/>
  <c r="AD42" i="5"/>
  <c r="AC42" i="5"/>
  <c r="AD11" i="14" s="1"/>
  <c r="AA42" i="5"/>
  <c r="Y42" i="5"/>
  <c r="Z42" i="5" s="1"/>
  <c r="W42" i="5"/>
  <c r="X42" i="5" s="1"/>
  <c r="M42" i="5"/>
  <c r="I42" i="5"/>
  <c r="D42" i="5"/>
  <c r="C42" i="5"/>
  <c r="B42" i="5"/>
  <c r="N42" i="5" s="1"/>
  <c r="AL41" i="5"/>
  <c r="AK41" i="5"/>
  <c r="AH10" i="14" s="1"/>
  <c r="AI41" i="5"/>
  <c r="AG10" i="14" s="1"/>
  <c r="AH41" i="5"/>
  <c r="AG41" i="5"/>
  <c r="AF10" i="14" s="1"/>
  <c r="AF41" i="5"/>
  <c r="AE41" i="5"/>
  <c r="AE10" i="14" s="1"/>
  <c r="AC41" i="5"/>
  <c r="AA41" i="5"/>
  <c r="Y41" i="5"/>
  <c r="Z41" i="5" s="1"/>
  <c r="W41" i="5"/>
  <c r="X41" i="5" s="1"/>
  <c r="M41" i="5"/>
  <c r="N41" i="5" s="1"/>
  <c r="C41" i="5"/>
  <c r="B41" i="5"/>
  <c r="AL40" i="5"/>
  <c r="AK40" i="5"/>
  <c r="AH9" i="14" s="1"/>
  <c r="AJ40" i="5"/>
  <c r="AI40" i="5"/>
  <c r="AG9" i="14" s="1"/>
  <c r="AG40" i="5"/>
  <c r="AF9" i="14" s="1"/>
  <c r="AF40" i="5"/>
  <c r="AE40" i="5"/>
  <c r="AE9" i="14" s="1"/>
  <c r="AC40" i="5"/>
  <c r="AB40" i="5"/>
  <c r="AA40" i="5"/>
  <c r="Y40" i="5"/>
  <c r="W40" i="5"/>
  <c r="X40" i="5" s="1"/>
  <c r="N40" i="5"/>
  <c r="M40" i="5"/>
  <c r="D40" i="5"/>
  <c r="C40" i="5"/>
  <c r="B40" i="5"/>
  <c r="AR9" i="14" s="1"/>
  <c r="AK39" i="5"/>
  <c r="AH8" i="14" s="1"/>
  <c r="AJ39" i="5"/>
  <c r="AI39" i="5"/>
  <c r="AG8" i="14" s="1"/>
  <c r="AG39" i="5"/>
  <c r="AF8" i="14" s="1"/>
  <c r="AE39" i="5"/>
  <c r="AE8" i="14" s="1"/>
  <c r="AC39" i="5"/>
  <c r="AD8" i="14" s="1"/>
  <c r="AA39" i="5"/>
  <c r="Y39" i="5"/>
  <c r="W39" i="5"/>
  <c r="M39" i="5"/>
  <c r="C39" i="5"/>
  <c r="B39" i="5"/>
  <c r="AK38" i="5"/>
  <c r="AH7" i="14" s="1"/>
  <c r="AI38" i="5"/>
  <c r="AG7" i="14" s="1"/>
  <c r="AG38" i="5"/>
  <c r="AF7" i="14" s="1"/>
  <c r="AE38" i="5"/>
  <c r="AE7" i="14" s="1"/>
  <c r="AC38" i="5"/>
  <c r="AD7" i="14" s="1"/>
  <c r="AA38" i="5"/>
  <c r="Y38" i="5"/>
  <c r="W38" i="5"/>
  <c r="M38" i="5"/>
  <c r="C38" i="5"/>
  <c r="B38" i="5"/>
  <c r="AB38" i="5" s="1"/>
  <c r="AK37" i="5"/>
  <c r="AI37" i="5"/>
  <c r="AG37" i="5"/>
  <c r="AE37" i="5"/>
  <c r="AC37" i="5"/>
  <c r="AA37" i="5"/>
  <c r="Y37" i="5"/>
  <c r="W37" i="5"/>
  <c r="W43" i="5" s="1"/>
  <c r="U37" i="5"/>
  <c r="U43" i="5" s="1"/>
  <c r="M37" i="5"/>
  <c r="M43" i="5" s="1"/>
  <c r="F31" i="5"/>
  <c r="F30" i="5"/>
  <c r="F29" i="5"/>
  <c r="F28" i="5"/>
  <c r="H27" i="5"/>
  <c r="F27" i="5"/>
  <c r="AA21" i="5"/>
  <c r="AG6" i="14" s="1"/>
  <c r="Z21" i="5"/>
  <c r="Y21" i="5"/>
  <c r="AF6" i="14" s="1"/>
  <c r="W21" i="5"/>
  <c r="AE6" i="14" s="1"/>
  <c r="U21" i="5"/>
  <c r="AD6" i="14" s="1"/>
  <c r="T21" i="5"/>
  <c r="S21" i="5"/>
  <c r="R21" i="5"/>
  <c r="Q21" i="5"/>
  <c r="C21" i="5"/>
  <c r="B21" i="5"/>
  <c r="V21" i="5" s="1"/>
  <c r="AA20" i="5"/>
  <c r="AG5" i="14" s="1"/>
  <c r="Y20" i="5"/>
  <c r="AF5" i="14" s="1"/>
  <c r="W20" i="5"/>
  <c r="AE5" i="14" s="1"/>
  <c r="U20" i="5"/>
  <c r="AD5" i="14" s="1"/>
  <c r="S20" i="5"/>
  <c r="Q20" i="5"/>
  <c r="C20" i="5"/>
  <c r="B20" i="5"/>
  <c r="AB19" i="5"/>
  <c r="AA19" i="5"/>
  <c r="AG4" i="14" s="1"/>
  <c r="Y19" i="5"/>
  <c r="W19" i="5"/>
  <c r="AE4" i="14" s="1"/>
  <c r="U19" i="5"/>
  <c r="AD4" i="14" s="1"/>
  <c r="T19" i="5"/>
  <c r="S19" i="5"/>
  <c r="Q19" i="5"/>
  <c r="C19" i="5"/>
  <c r="B19" i="5"/>
  <c r="AB18" i="5"/>
  <c r="AA18" i="5"/>
  <c r="AG3" i="14" s="1"/>
  <c r="Q18" i="5"/>
  <c r="C18" i="5"/>
  <c r="B18" i="5"/>
  <c r="AB17" i="5"/>
  <c r="AA17" i="5"/>
  <c r="AG2" i="14" s="1"/>
  <c r="R17" i="5"/>
  <c r="Q17" i="5"/>
  <c r="AC17" i="5" s="1"/>
  <c r="AL2" i="14" s="1"/>
  <c r="B17" i="5"/>
  <c r="AR2" i="14" s="1"/>
  <c r="AA16" i="5"/>
  <c r="Y16" i="5"/>
  <c r="W16" i="5"/>
  <c r="U16" i="5"/>
  <c r="S16" i="5"/>
  <c r="Q16" i="5"/>
  <c r="Q22" i="5" s="1"/>
  <c r="C10" i="5"/>
  <c r="W9" i="5"/>
  <c r="M9" i="5"/>
  <c r="C9" i="5"/>
  <c r="W8" i="5"/>
  <c r="M8" i="5"/>
  <c r="C8" i="5"/>
  <c r="H150" i="4"/>
  <c r="B145" i="4"/>
  <c r="H145" i="4" s="1"/>
  <c r="H144" i="4"/>
  <c r="B144" i="4"/>
  <c r="H143" i="4"/>
  <c r="B143" i="4"/>
  <c r="B142" i="4"/>
  <c r="H142" i="4" s="1"/>
  <c r="B141" i="4"/>
  <c r="H141" i="4" s="1"/>
  <c r="H140" i="4"/>
  <c r="B140" i="4"/>
  <c r="H139" i="4"/>
  <c r="B139" i="4"/>
  <c r="B138" i="4"/>
  <c r="H138" i="4" s="1"/>
  <c r="B137" i="4"/>
  <c r="H137" i="4" s="1"/>
  <c r="H136" i="4"/>
  <c r="B136" i="4"/>
  <c r="H135" i="4"/>
  <c r="B135" i="4"/>
  <c r="B134" i="4"/>
  <c r="H134" i="4" s="1"/>
  <c r="H146" i="4" s="1"/>
  <c r="H128" i="4"/>
  <c r="D128" i="4"/>
  <c r="B128" i="4"/>
  <c r="D127" i="4"/>
  <c r="B127" i="4"/>
  <c r="H127" i="4" s="1"/>
  <c r="D126" i="4"/>
  <c r="B126" i="4"/>
  <c r="H126" i="4" s="1"/>
  <c r="H125" i="4"/>
  <c r="D125" i="4"/>
  <c r="B125" i="4"/>
  <c r="D124" i="4"/>
  <c r="B124" i="4"/>
  <c r="H124" i="4" s="1"/>
  <c r="D123" i="4"/>
  <c r="B123" i="4"/>
  <c r="H123" i="4" s="1"/>
  <c r="H122" i="4"/>
  <c r="D122" i="4"/>
  <c r="B122" i="4"/>
  <c r="D121" i="4"/>
  <c r="H121" i="4" s="1"/>
  <c r="B121" i="4"/>
  <c r="F115" i="4"/>
  <c r="F114" i="4"/>
  <c r="M108" i="4"/>
  <c r="J107" i="4"/>
  <c r="I107" i="4"/>
  <c r="J20" i="13" s="1"/>
  <c r="D107" i="4"/>
  <c r="C107" i="4"/>
  <c r="B107" i="4"/>
  <c r="AR20" i="13" s="1"/>
  <c r="V106" i="4"/>
  <c r="U106" i="4"/>
  <c r="AG19" i="13" s="1"/>
  <c r="S106" i="4"/>
  <c r="AF19" i="13" s="1"/>
  <c r="Q106" i="4"/>
  <c r="AE19" i="13" s="1"/>
  <c r="O106" i="4"/>
  <c r="AD19" i="13" s="1"/>
  <c r="N106" i="4"/>
  <c r="M106" i="4"/>
  <c r="I106" i="4"/>
  <c r="J19" i="13" s="1"/>
  <c r="G106" i="4"/>
  <c r="H19" i="13" s="1"/>
  <c r="E106" i="4"/>
  <c r="D106" i="4"/>
  <c r="C106" i="4"/>
  <c r="C19" i="13" s="1"/>
  <c r="B106" i="4"/>
  <c r="AR19" i="13" s="1"/>
  <c r="U105" i="4"/>
  <c r="S105" i="4"/>
  <c r="Q105" i="4"/>
  <c r="O105" i="4"/>
  <c r="M105" i="4"/>
  <c r="F100" i="4"/>
  <c r="Q94" i="4"/>
  <c r="AB93" i="4"/>
  <c r="AA93" i="4"/>
  <c r="AH18" i="13" s="1"/>
  <c r="Y93" i="4"/>
  <c r="AG18" i="13" s="1"/>
  <c r="W93" i="4"/>
  <c r="AF18" i="13" s="1"/>
  <c r="U93" i="4"/>
  <c r="AE18" i="13" s="1"/>
  <c r="S93" i="4"/>
  <c r="AD18" i="13" s="1"/>
  <c r="Q93" i="4"/>
  <c r="O93" i="4"/>
  <c r="M93" i="4"/>
  <c r="L18" i="13" s="1"/>
  <c r="J93" i="4"/>
  <c r="I93" i="4"/>
  <c r="G93" i="4"/>
  <c r="E93" i="4"/>
  <c r="C93" i="4"/>
  <c r="B93" i="4"/>
  <c r="AA92" i="4"/>
  <c r="Y92" i="4"/>
  <c r="W92" i="4"/>
  <c r="U92" i="4"/>
  <c r="S92" i="4"/>
  <c r="Q92" i="4"/>
  <c r="O92" i="4"/>
  <c r="F87" i="4"/>
  <c r="F86" i="4"/>
  <c r="Y79" i="4"/>
  <c r="AH17" i="13" s="1"/>
  <c r="W79" i="4"/>
  <c r="AG17" i="13" s="1"/>
  <c r="V79" i="4"/>
  <c r="U79" i="4"/>
  <c r="AF17" i="13" s="1"/>
  <c r="S79" i="4"/>
  <c r="AE17" i="13" s="1"/>
  <c r="Q79" i="4"/>
  <c r="AD17" i="13" s="1"/>
  <c r="O79" i="4"/>
  <c r="M79" i="4"/>
  <c r="N79" i="4" s="1"/>
  <c r="K79" i="4"/>
  <c r="G79" i="4"/>
  <c r="E79" i="4"/>
  <c r="D79" i="4"/>
  <c r="C79" i="4"/>
  <c r="B79" i="4"/>
  <c r="AR17" i="13" s="1"/>
  <c r="Y78" i="4"/>
  <c r="AH16" i="13" s="1"/>
  <c r="W78" i="4"/>
  <c r="AG16" i="13" s="1"/>
  <c r="V78" i="4"/>
  <c r="U78" i="4"/>
  <c r="AF16" i="13" s="1"/>
  <c r="S78" i="4"/>
  <c r="AE16" i="13" s="1"/>
  <c r="Q78" i="4"/>
  <c r="AD16" i="13" s="1"/>
  <c r="O78" i="4"/>
  <c r="N78" i="4"/>
  <c r="M78" i="4"/>
  <c r="K78" i="4"/>
  <c r="G78" i="4"/>
  <c r="E78" i="4"/>
  <c r="D78" i="4"/>
  <c r="C78" i="4"/>
  <c r="B78" i="4"/>
  <c r="AR16" i="13" s="1"/>
  <c r="Y77" i="4"/>
  <c r="W77" i="4"/>
  <c r="U77" i="4"/>
  <c r="S77" i="4"/>
  <c r="Q77" i="4"/>
  <c r="O77" i="4"/>
  <c r="M77" i="4"/>
  <c r="M80" i="4" s="1"/>
  <c r="F72" i="4"/>
  <c r="F71" i="4"/>
  <c r="F70" i="4"/>
  <c r="F69" i="4"/>
  <c r="AE62" i="4"/>
  <c r="AH15" i="13" s="1"/>
  <c r="AC62" i="4"/>
  <c r="AG15" i="13" s="1"/>
  <c r="AA62" i="4"/>
  <c r="AF15" i="13" s="1"/>
  <c r="Z62" i="4"/>
  <c r="Y62" i="4"/>
  <c r="AE15" i="13" s="1"/>
  <c r="X62" i="4"/>
  <c r="W62" i="4"/>
  <c r="AD15" i="13" s="1"/>
  <c r="U62" i="4"/>
  <c r="S62" i="4"/>
  <c r="R62" i="4"/>
  <c r="Q62" i="4"/>
  <c r="H62" i="4"/>
  <c r="G62" i="4"/>
  <c r="E62" i="4"/>
  <c r="C62" i="4"/>
  <c r="B62" i="4"/>
  <c r="AE61" i="4"/>
  <c r="AH14" i="13" s="1"/>
  <c r="AC61" i="4"/>
  <c r="AG14" i="13" s="1"/>
  <c r="AA61" i="4"/>
  <c r="AF14" i="13" s="1"/>
  <c r="Z61" i="4"/>
  <c r="Y61" i="4"/>
  <c r="AE14" i="13" s="1"/>
  <c r="X61" i="4"/>
  <c r="W61" i="4"/>
  <c r="AD14" i="13" s="1"/>
  <c r="U61" i="4"/>
  <c r="S61" i="4"/>
  <c r="R61" i="4"/>
  <c r="Q61" i="4"/>
  <c r="G61" i="4"/>
  <c r="E61" i="4"/>
  <c r="C61" i="4"/>
  <c r="B61" i="4"/>
  <c r="AE60" i="4"/>
  <c r="AH13" i="13" s="1"/>
  <c r="AC60" i="4"/>
  <c r="AG13" i="13" s="1"/>
  <c r="AA60" i="4"/>
  <c r="AF13" i="13" s="1"/>
  <c r="Z60" i="4"/>
  <c r="Y60" i="4"/>
  <c r="AE13" i="13" s="1"/>
  <c r="W60" i="4"/>
  <c r="AD13" i="13" s="1"/>
  <c r="U60" i="4"/>
  <c r="S60" i="4"/>
  <c r="Q60" i="4"/>
  <c r="H60" i="4"/>
  <c r="G60" i="4"/>
  <c r="E60" i="4"/>
  <c r="C60" i="4"/>
  <c r="B60" i="4"/>
  <c r="AE59" i="4"/>
  <c r="AH12" i="13" s="1"/>
  <c r="AC59" i="4"/>
  <c r="AG12" i="13" s="1"/>
  <c r="AA59" i="4"/>
  <c r="AF12" i="13" s="1"/>
  <c r="Y59" i="4"/>
  <c r="AE12" i="13" s="1"/>
  <c r="W59" i="4"/>
  <c r="AD12" i="13" s="1"/>
  <c r="U59" i="4"/>
  <c r="S59" i="4"/>
  <c r="Q59" i="4"/>
  <c r="G59" i="4"/>
  <c r="E59" i="4"/>
  <c r="C59" i="4"/>
  <c r="B59" i="4"/>
  <c r="AE58" i="4"/>
  <c r="AC58" i="4"/>
  <c r="AA58" i="4"/>
  <c r="Y58" i="4"/>
  <c r="W58" i="4"/>
  <c r="U58" i="4"/>
  <c r="S58" i="4"/>
  <c r="Q58" i="4"/>
  <c r="F53" i="4"/>
  <c r="F52" i="4"/>
  <c r="F51" i="4"/>
  <c r="F50" i="4"/>
  <c r="F49" i="4"/>
  <c r="W43" i="4"/>
  <c r="M43" i="4"/>
  <c r="AK42" i="4"/>
  <c r="AH11" i="13" s="1"/>
  <c r="AI42" i="4"/>
  <c r="AG11" i="13" s="1"/>
  <c r="AH42" i="4"/>
  <c r="AG42" i="4"/>
  <c r="AF11" i="13" s="1"/>
  <c r="AE42" i="4"/>
  <c r="AE11" i="13" s="1"/>
  <c r="AC42" i="4"/>
  <c r="AD11" i="13" s="1"/>
  <c r="AA42" i="4"/>
  <c r="Y42" i="4"/>
  <c r="W42" i="4"/>
  <c r="X42" i="4" s="1"/>
  <c r="M42" i="4"/>
  <c r="I42" i="4"/>
  <c r="D42" i="4"/>
  <c r="C42" i="4"/>
  <c r="B42" i="4"/>
  <c r="AK41" i="4"/>
  <c r="AH10" i="13" s="1"/>
  <c r="AI41" i="4"/>
  <c r="AG10" i="13" s="1"/>
  <c r="AH41" i="4"/>
  <c r="AG41" i="4"/>
  <c r="AF10" i="13" s="1"/>
  <c r="AF41" i="4"/>
  <c r="AE41" i="4"/>
  <c r="AE10" i="13" s="1"/>
  <c r="AC41" i="4"/>
  <c r="AD10" i="13" s="1"/>
  <c r="AA41" i="4"/>
  <c r="Y41" i="4"/>
  <c r="Z41" i="4" s="1"/>
  <c r="W41" i="4"/>
  <c r="X41" i="4" s="1"/>
  <c r="M41" i="4"/>
  <c r="C41" i="4"/>
  <c r="B41" i="4"/>
  <c r="AK40" i="4"/>
  <c r="AH9" i="13" s="1"/>
  <c r="AJ40" i="4"/>
  <c r="AI40" i="4"/>
  <c r="AG9" i="13" s="1"/>
  <c r="AG40" i="4"/>
  <c r="AF9" i="13" s="1"/>
  <c r="AF40" i="4"/>
  <c r="AE40" i="4"/>
  <c r="AE9" i="13" s="1"/>
  <c r="AC40" i="4"/>
  <c r="AD9" i="13" s="1"/>
  <c r="AB40" i="4"/>
  <c r="AA40" i="4"/>
  <c r="Y40" i="4"/>
  <c r="X40" i="4"/>
  <c r="W40" i="4"/>
  <c r="N40" i="4"/>
  <c r="M40" i="4"/>
  <c r="D40" i="4"/>
  <c r="C40" i="4"/>
  <c r="B40" i="4"/>
  <c r="AR9" i="13" s="1"/>
  <c r="AL39" i="4"/>
  <c r="AK39" i="4"/>
  <c r="AH8" i="13" s="1"/>
  <c r="AI39" i="4"/>
  <c r="AG8" i="13" s="1"/>
  <c r="AG39" i="4"/>
  <c r="AF8" i="13" s="1"/>
  <c r="AE39" i="4"/>
  <c r="AE8" i="13" s="1"/>
  <c r="AD39" i="4"/>
  <c r="AC39" i="4"/>
  <c r="AD8" i="13" s="1"/>
  <c r="AA39" i="4"/>
  <c r="AB39" i="4" s="1"/>
  <c r="Y39" i="4"/>
  <c r="W39" i="4"/>
  <c r="N39" i="4"/>
  <c r="M39" i="4"/>
  <c r="D39" i="4"/>
  <c r="C39" i="4"/>
  <c r="B39" i="4"/>
  <c r="AR8" i="13" s="1"/>
  <c r="AK38" i="4"/>
  <c r="AH7" i="13" s="1"/>
  <c r="AJ38" i="4"/>
  <c r="AI38" i="4"/>
  <c r="AG7" i="13" s="1"/>
  <c r="AG38" i="4"/>
  <c r="AF7" i="13" s="1"/>
  <c r="AE38" i="4"/>
  <c r="AE7" i="13" s="1"/>
  <c r="AC38" i="4"/>
  <c r="AD7" i="13" s="1"/>
  <c r="AA38" i="4"/>
  <c r="Y38" i="4"/>
  <c r="Z38" i="4" s="1"/>
  <c r="W38" i="4"/>
  <c r="M38" i="4"/>
  <c r="D38" i="4"/>
  <c r="C38" i="4"/>
  <c r="B38" i="4"/>
  <c r="AK37" i="4"/>
  <c r="AI37" i="4"/>
  <c r="AG37" i="4"/>
  <c r="AE37" i="4"/>
  <c r="AC37" i="4"/>
  <c r="AA37" i="4"/>
  <c r="Y37" i="4"/>
  <c r="W37" i="4"/>
  <c r="U37" i="4"/>
  <c r="U43" i="4" s="1"/>
  <c r="M37" i="4"/>
  <c r="F31" i="4"/>
  <c r="F30" i="4"/>
  <c r="F29" i="4"/>
  <c r="F28" i="4"/>
  <c r="H27" i="4"/>
  <c r="F27" i="4"/>
  <c r="S22" i="4"/>
  <c r="Q22" i="4"/>
  <c r="AA21" i="4"/>
  <c r="AG6" i="13" s="1"/>
  <c r="Y21" i="4"/>
  <c r="AF6" i="13" s="1"/>
  <c r="W21" i="4"/>
  <c r="AE6" i="13" s="1"/>
  <c r="V21" i="4"/>
  <c r="U21" i="4"/>
  <c r="AD6" i="13" s="1"/>
  <c r="S21" i="4"/>
  <c r="Q21" i="4"/>
  <c r="C21" i="4"/>
  <c r="B21" i="4"/>
  <c r="AA20" i="4"/>
  <c r="AG5" i="13" s="1"/>
  <c r="Y20" i="4"/>
  <c r="AF5" i="13" s="1"/>
  <c r="W20" i="4"/>
  <c r="AE5" i="13" s="1"/>
  <c r="U20" i="4"/>
  <c r="AD5" i="13" s="1"/>
  <c r="S20" i="4"/>
  <c r="Q20" i="4"/>
  <c r="C20" i="4"/>
  <c r="B20" i="4"/>
  <c r="AA19" i="4"/>
  <c r="AG4" i="13" s="1"/>
  <c r="Y19" i="4"/>
  <c r="AF4" i="13" s="1"/>
  <c r="W19" i="4"/>
  <c r="AE4" i="13" s="1"/>
  <c r="U19" i="4"/>
  <c r="AD4" i="13" s="1"/>
  <c r="S19" i="4"/>
  <c r="Q19" i="4"/>
  <c r="C19" i="4"/>
  <c r="B19" i="4"/>
  <c r="V19" i="4" s="1"/>
  <c r="AA18" i="4"/>
  <c r="AG3" i="13" s="1"/>
  <c r="Q18" i="4"/>
  <c r="C18" i="4"/>
  <c r="B18" i="4"/>
  <c r="AC17" i="4"/>
  <c r="AL2" i="13" s="1"/>
  <c r="AB17" i="4"/>
  <c r="AA17" i="4"/>
  <c r="AG2" i="13" s="1"/>
  <c r="R17" i="4"/>
  <c r="Q17" i="4"/>
  <c r="B27" i="4" s="1"/>
  <c r="B17" i="4"/>
  <c r="AR2" i="13" s="1"/>
  <c r="AA16" i="4"/>
  <c r="Y16" i="4"/>
  <c r="W16" i="4"/>
  <c r="U16" i="4"/>
  <c r="S16" i="4"/>
  <c r="Q16" i="4"/>
  <c r="C10" i="4"/>
  <c r="W9" i="4"/>
  <c r="M9" i="4"/>
  <c r="C9" i="4"/>
  <c r="W8" i="4"/>
  <c r="M8" i="4"/>
  <c r="C8" i="4"/>
  <c r="H150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46" i="3" s="1"/>
  <c r="D128" i="3"/>
  <c r="H128" i="3" s="1"/>
  <c r="H127" i="3"/>
  <c r="D127" i="3"/>
  <c r="D126" i="3"/>
  <c r="H126" i="3" s="1"/>
  <c r="H125" i="3"/>
  <c r="D125" i="3"/>
  <c r="H124" i="3"/>
  <c r="D124" i="3"/>
  <c r="H123" i="3"/>
  <c r="D123" i="3"/>
  <c r="D122" i="3"/>
  <c r="H122" i="3" s="1"/>
  <c r="H121" i="3"/>
  <c r="D121" i="3"/>
  <c r="F115" i="3"/>
  <c r="F114" i="3"/>
  <c r="J107" i="3"/>
  <c r="I107" i="3"/>
  <c r="J20" i="12" s="1"/>
  <c r="D107" i="3"/>
  <c r="W107" i="3" s="1"/>
  <c r="AL20" i="12" s="1"/>
  <c r="C107" i="3"/>
  <c r="B107" i="3"/>
  <c r="AR20" i="12" s="1"/>
  <c r="V106" i="3"/>
  <c r="U106" i="3"/>
  <c r="AG19" i="12" s="1"/>
  <c r="S106" i="3"/>
  <c r="AF19" i="12" s="1"/>
  <c r="R106" i="3"/>
  <c r="Q106" i="3"/>
  <c r="AE19" i="12" s="1"/>
  <c r="O106" i="3"/>
  <c r="AD19" i="12" s="1"/>
  <c r="N106" i="3"/>
  <c r="M106" i="3"/>
  <c r="M108" i="3" s="1"/>
  <c r="I106" i="3"/>
  <c r="J19" i="12" s="1"/>
  <c r="H106" i="3"/>
  <c r="G106" i="3"/>
  <c r="H19" i="12" s="1"/>
  <c r="E106" i="3"/>
  <c r="D106" i="3"/>
  <c r="C106" i="3"/>
  <c r="C19" i="12" s="1"/>
  <c r="B106" i="3"/>
  <c r="AR19" i="12" s="1"/>
  <c r="U105" i="3"/>
  <c r="S105" i="3"/>
  <c r="Q105" i="3"/>
  <c r="O105" i="3"/>
  <c r="M105" i="3"/>
  <c r="F100" i="3"/>
  <c r="Q94" i="3"/>
  <c r="AA93" i="3"/>
  <c r="AH18" i="12" s="1"/>
  <c r="Z93" i="3"/>
  <c r="Y93" i="3"/>
  <c r="AG18" i="12" s="1"/>
  <c r="W93" i="3"/>
  <c r="U93" i="3"/>
  <c r="AE18" i="12" s="1"/>
  <c r="T93" i="3"/>
  <c r="S93" i="3"/>
  <c r="AD18" i="12" s="1"/>
  <c r="Q93" i="3"/>
  <c r="R93" i="3" s="1"/>
  <c r="O93" i="3"/>
  <c r="P93" i="3" s="1"/>
  <c r="I93" i="3"/>
  <c r="G93" i="3"/>
  <c r="E93" i="3"/>
  <c r="C93" i="3"/>
  <c r="B93" i="3"/>
  <c r="AR18" i="12" s="1"/>
  <c r="AA92" i="3"/>
  <c r="Y92" i="3"/>
  <c r="W92" i="3"/>
  <c r="U92" i="3"/>
  <c r="S92" i="3"/>
  <c r="Q92" i="3"/>
  <c r="O92" i="3"/>
  <c r="F87" i="3"/>
  <c r="F86" i="3"/>
  <c r="O80" i="3"/>
  <c r="M80" i="3"/>
  <c r="Z79" i="3"/>
  <c r="Y79" i="3"/>
  <c r="AH17" i="12" s="1"/>
  <c r="W79" i="3"/>
  <c r="U79" i="3"/>
  <c r="AF17" i="12" s="1"/>
  <c r="S79" i="3"/>
  <c r="AE17" i="12" s="1"/>
  <c r="R79" i="3"/>
  <c r="Q79" i="3"/>
  <c r="AD17" i="12" s="1"/>
  <c r="O79" i="3"/>
  <c r="P79" i="3" s="1"/>
  <c r="M79" i="3"/>
  <c r="G79" i="3"/>
  <c r="E79" i="3"/>
  <c r="C79" i="3"/>
  <c r="B79" i="3"/>
  <c r="AR17" i="12" s="1"/>
  <c r="Y78" i="3"/>
  <c r="AH16" i="12" s="1"/>
  <c r="W78" i="3"/>
  <c r="U78" i="3"/>
  <c r="AF16" i="12" s="1"/>
  <c r="S78" i="3"/>
  <c r="AE16" i="12" s="1"/>
  <c r="Q78" i="3"/>
  <c r="AD16" i="12" s="1"/>
  <c r="O78" i="3"/>
  <c r="P78" i="3" s="1"/>
  <c r="M78" i="3"/>
  <c r="G78" i="3"/>
  <c r="E78" i="3"/>
  <c r="C78" i="3"/>
  <c r="B78" i="3"/>
  <c r="AR16" i="12" s="1"/>
  <c r="Y77" i="3"/>
  <c r="W77" i="3"/>
  <c r="U77" i="3"/>
  <c r="S77" i="3"/>
  <c r="Q77" i="3"/>
  <c r="O77" i="3"/>
  <c r="M77" i="3"/>
  <c r="F72" i="3"/>
  <c r="F71" i="3"/>
  <c r="F70" i="3"/>
  <c r="F69" i="3"/>
  <c r="U63" i="3"/>
  <c r="AF62" i="3"/>
  <c r="AE62" i="3"/>
  <c r="AH15" i="12" s="1"/>
  <c r="AD62" i="3"/>
  <c r="AC62" i="3"/>
  <c r="AG15" i="12" s="1"/>
  <c r="AB62" i="3"/>
  <c r="AA62" i="3"/>
  <c r="AF15" i="12" s="1"/>
  <c r="Y62" i="3"/>
  <c r="AE15" i="12" s="1"/>
  <c r="X62" i="3"/>
  <c r="W62" i="3"/>
  <c r="AD15" i="12" s="1"/>
  <c r="V62" i="3"/>
  <c r="U62" i="3"/>
  <c r="T62" i="3"/>
  <c r="S62" i="3"/>
  <c r="Q62" i="3"/>
  <c r="H62" i="3"/>
  <c r="G62" i="3"/>
  <c r="F62" i="3"/>
  <c r="E62" i="3"/>
  <c r="D62" i="3"/>
  <c r="C62" i="3"/>
  <c r="B62" i="3"/>
  <c r="AR15" i="12" s="1"/>
  <c r="AF61" i="3"/>
  <c r="AE61" i="3"/>
  <c r="AH14" i="12" s="1"/>
  <c r="AC61" i="3"/>
  <c r="AG14" i="12" s="1"/>
  <c r="AB61" i="3"/>
  <c r="AA61" i="3"/>
  <c r="AF14" i="12" s="1"/>
  <c r="Y61" i="3"/>
  <c r="AE14" i="12" s="1"/>
  <c r="X61" i="3"/>
  <c r="W61" i="3"/>
  <c r="AD14" i="12" s="1"/>
  <c r="V61" i="3"/>
  <c r="U61" i="3"/>
  <c r="S61" i="3"/>
  <c r="T61" i="3" s="1"/>
  <c r="Q61" i="3"/>
  <c r="H61" i="3"/>
  <c r="G61" i="3"/>
  <c r="F61" i="3"/>
  <c r="E61" i="3"/>
  <c r="D61" i="3"/>
  <c r="C61" i="3"/>
  <c r="B61" i="3"/>
  <c r="AR14" i="12" s="1"/>
  <c r="AF60" i="3"/>
  <c r="AE60" i="3"/>
  <c r="AH13" i="12" s="1"/>
  <c r="AC60" i="3"/>
  <c r="AG13" i="12" s="1"/>
  <c r="AB60" i="3"/>
  <c r="AA60" i="3"/>
  <c r="AF13" i="12" s="1"/>
  <c r="Y60" i="3"/>
  <c r="AE13" i="12" s="1"/>
  <c r="X60" i="3"/>
  <c r="W60" i="3"/>
  <c r="AD13" i="12" s="1"/>
  <c r="U60" i="3"/>
  <c r="T60" i="3"/>
  <c r="S60" i="3"/>
  <c r="Q60" i="3"/>
  <c r="H60" i="3"/>
  <c r="G60" i="3"/>
  <c r="E60" i="3"/>
  <c r="D60" i="3"/>
  <c r="C60" i="3"/>
  <c r="B60" i="3"/>
  <c r="AR13" i="12" s="1"/>
  <c r="AF59" i="3"/>
  <c r="AE59" i="3"/>
  <c r="AH12" i="12" s="1"/>
  <c r="AC59" i="3"/>
  <c r="AG12" i="12" s="1"/>
  <c r="AB59" i="3"/>
  <c r="AA59" i="3"/>
  <c r="AF12" i="12" s="1"/>
  <c r="Y59" i="3"/>
  <c r="AE12" i="12" s="1"/>
  <c r="X59" i="3"/>
  <c r="W59" i="3"/>
  <c r="AD12" i="12" s="1"/>
  <c r="U59" i="3"/>
  <c r="S59" i="3"/>
  <c r="T59" i="3" s="1"/>
  <c r="Q59" i="3"/>
  <c r="H59" i="3"/>
  <c r="G59" i="3"/>
  <c r="E59" i="3"/>
  <c r="D59" i="3"/>
  <c r="C59" i="3"/>
  <c r="B59" i="3"/>
  <c r="AR12" i="12" s="1"/>
  <c r="AE58" i="3"/>
  <c r="AC58" i="3"/>
  <c r="AA58" i="3"/>
  <c r="Y58" i="3"/>
  <c r="W58" i="3"/>
  <c r="U58" i="3"/>
  <c r="S58" i="3"/>
  <c r="Q58" i="3"/>
  <c r="F53" i="3"/>
  <c r="F52" i="3"/>
  <c r="F51" i="3"/>
  <c r="F50" i="3"/>
  <c r="F49" i="3"/>
  <c r="M43" i="3"/>
  <c r="AK42" i="3"/>
  <c r="AH11" i="12" s="1"/>
  <c r="AJ42" i="3"/>
  <c r="AI42" i="3"/>
  <c r="AG11" i="12" s="1"/>
  <c r="AG42" i="3"/>
  <c r="AF11" i="12" s="1"/>
  <c r="AE42" i="3"/>
  <c r="AE11" i="12" s="1"/>
  <c r="AC42" i="3"/>
  <c r="AD11" i="12" s="1"/>
  <c r="AA42" i="3"/>
  <c r="AB42" i="3" s="1"/>
  <c r="Y42" i="3"/>
  <c r="W42" i="3"/>
  <c r="M42" i="3"/>
  <c r="J42" i="3"/>
  <c r="I42" i="3"/>
  <c r="C42" i="3"/>
  <c r="B42" i="3"/>
  <c r="AR11" i="12" s="1"/>
  <c r="AL41" i="3"/>
  <c r="AK41" i="3"/>
  <c r="AH10" i="12" s="1"/>
  <c r="AJ41" i="3"/>
  <c r="AI41" i="3"/>
  <c r="AG10" i="12" s="1"/>
  <c r="AG41" i="3"/>
  <c r="AF10" i="12" s="1"/>
  <c r="AE41" i="3"/>
  <c r="AE10" i="12" s="1"/>
  <c r="AD41" i="3"/>
  <c r="AC41" i="3"/>
  <c r="AD10" i="12" s="1"/>
  <c r="AA41" i="3"/>
  <c r="AB41" i="3" s="1"/>
  <c r="Y41" i="3"/>
  <c r="W41" i="3"/>
  <c r="X41" i="3" s="1"/>
  <c r="M41" i="3"/>
  <c r="N41" i="3" s="1"/>
  <c r="D41" i="3"/>
  <c r="C41" i="3"/>
  <c r="B41" i="3"/>
  <c r="AR10" i="12" s="1"/>
  <c r="AK40" i="3"/>
  <c r="AH9" i="12" s="1"/>
  <c r="AI40" i="3"/>
  <c r="AG9" i="12" s="1"/>
  <c r="AG40" i="3"/>
  <c r="AF9" i="12" s="1"/>
  <c r="AE40" i="3"/>
  <c r="AE9" i="12" s="1"/>
  <c r="AC40" i="3"/>
  <c r="AD9" i="12" s="1"/>
  <c r="AA40" i="3"/>
  <c r="Y40" i="3"/>
  <c r="W40" i="3"/>
  <c r="M40" i="3"/>
  <c r="C40" i="3"/>
  <c r="B40" i="3"/>
  <c r="AR9" i="12" s="1"/>
  <c r="AK39" i="3"/>
  <c r="AH8" i="12" s="1"/>
  <c r="AI39" i="3"/>
  <c r="AG8" i="12" s="1"/>
  <c r="AG39" i="3"/>
  <c r="AF8" i="12" s="1"/>
  <c r="AF39" i="3"/>
  <c r="AE39" i="3"/>
  <c r="AE8" i="12" s="1"/>
  <c r="AC39" i="3"/>
  <c r="AD8" i="12" s="1"/>
  <c r="AA39" i="3"/>
  <c r="AB39" i="3" s="1"/>
  <c r="Y39" i="3"/>
  <c r="W39" i="3"/>
  <c r="X39" i="3" s="1"/>
  <c r="M39" i="3"/>
  <c r="C39" i="3"/>
  <c r="B39" i="3"/>
  <c r="AR8" i="12" s="1"/>
  <c r="AL38" i="3"/>
  <c r="AK38" i="3"/>
  <c r="AH7" i="12" s="1"/>
  <c r="AI38" i="3"/>
  <c r="AG7" i="12" s="1"/>
  <c r="AG38" i="3"/>
  <c r="AF7" i="12" s="1"/>
  <c r="AE38" i="3"/>
  <c r="AE7" i="12" s="1"/>
  <c r="AD38" i="3"/>
  <c r="AC38" i="3"/>
  <c r="AD7" i="12" s="1"/>
  <c r="AA38" i="3"/>
  <c r="Y38" i="3"/>
  <c r="W38" i="3"/>
  <c r="N38" i="3"/>
  <c r="M38" i="3"/>
  <c r="C38" i="3"/>
  <c r="B38" i="3"/>
  <c r="AR7" i="12" s="1"/>
  <c r="AK37" i="3"/>
  <c r="AI37" i="3"/>
  <c r="AG37" i="3"/>
  <c r="AE37" i="3"/>
  <c r="AC37" i="3"/>
  <c r="AA37" i="3"/>
  <c r="Y37" i="3"/>
  <c r="W37" i="3"/>
  <c r="W43" i="3" s="1"/>
  <c r="U37" i="3"/>
  <c r="U43" i="3" s="1"/>
  <c r="M37" i="3"/>
  <c r="F31" i="3"/>
  <c r="F30" i="3"/>
  <c r="F29" i="3"/>
  <c r="F28" i="3"/>
  <c r="H27" i="3"/>
  <c r="F27" i="3"/>
  <c r="Q22" i="3"/>
  <c r="AA21" i="3"/>
  <c r="AG6" i="12" s="1"/>
  <c r="Y21" i="3"/>
  <c r="AF6" i="12" s="1"/>
  <c r="X21" i="3"/>
  <c r="W21" i="3"/>
  <c r="AE6" i="12" s="1"/>
  <c r="U21" i="3"/>
  <c r="AD6" i="12" s="1"/>
  <c r="S21" i="3"/>
  <c r="Q21" i="3"/>
  <c r="D21" i="3"/>
  <c r="C21" i="3"/>
  <c r="B21" i="3"/>
  <c r="AR6" i="12" s="1"/>
  <c r="AA20" i="3"/>
  <c r="AG5" i="12" s="1"/>
  <c r="Y20" i="3"/>
  <c r="AF5" i="12" s="1"/>
  <c r="X20" i="3"/>
  <c r="W20" i="3"/>
  <c r="AE5" i="12" s="1"/>
  <c r="U20" i="3"/>
  <c r="AD5" i="12" s="1"/>
  <c r="S20" i="3"/>
  <c r="Q20" i="3"/>
  <c r="D20" i="3"/>
  <c r="C20" i="3"/>
  <c r="B20" i="3"/>
  <c r="AR5" i="12" s="1"/>
  <c r="AA19" i="3"/>
  <c r="AG4" i="12" s="1"/>
  <c r="Y19" i="3"/>
  <c r="AF4" i="12" s="1"/>
  <c r="X19" i="3"/>
  <c r="W19" i="3"/>
  <c r="AE4" i="12" s="1"/>
  <c r="U19" i="3"/>
  <c r="AD4" i="12" s="1"/>
  <c r="S19" i="3"/>
  <c r="Q19" i="3"/>
  <c r="D19" i="3"/>
  <c r="C19" i="3"/>
  <c r="B19" i="3"/>
  <c r="AR4" i="12" s="1"/>
  <c r="AA18" i="3"/>
  <c r="AG3" i="12" s="1"/>
  <c r="Q18" i="3"/>
  <c r="D18" i="3"/>
  <c r="C18" i="3"/>
  <c r="B18" i="3"/>
  <c r="AR3" i="12" s="1"/>
  <c r="AA17" i="3"/>
  <c r="AG2" i="12" s="1"/>
  <c r="Q17" i="3"/>
  <c r="B17" i="3"/>
  <c r="AR2" i="12" s="1"/>
  <c r="AA16" i="3"/>
  <c r="Y16" i="3"/>
  <c r="W16" i="3"/>
  <c r="U16" i="3"/>
  <c r="S16" i="3"/>
  <c r="Q16" i="3"/>
  <c r="C10" i="3"/>
  <c r="W9" i="3"/>
  <c r="M9" i="3"/>
  <c r="C9" i="3"/>
  <c r="W8" i="3"/>
  <c r="M8" i="3"/>
  <c r="C8" i="3"/>
  <c r="H150" i="2"/>
  <c r="B145" i="2"/>
  <c r="H145" i="2" s="1"/>
  <c r="B144" i="2"/>
  <c r="H144" i="2" s="1"/>
  <c r="H143" i="2"/>
  <c r="B143" i="2"/>
  <c r="H142" i="2"/>
  <c r="B142" i="2"/>
  <c r="B141" i="2"/>
  <c r="H141" i="2" s="1"/>
  <c r="B140" i="2"/>
  <c r="H140" i="2" s="1"/>
  <c r="H139" i="2"/>
  <c r="B139" i="2"/>
  <c r="H138" i="2"/>
  <c r="B138" i="2"/>
  <c r="B137" i="2"/>
  <c r="H137" i="2" s="1"/>
  <c r="B136" i="2"/>
  <c r="H136" i="2" s="1"/>
  <c r="H135" i="2"/>
  <c r="B135" i="2"/>
  <c r="H134" i="2"/>
  <c r="B134" i="2"/>
  <c r="H128" i="2"/>
  <c r="D128" i="2"/>
  <c r="B128" i="2"/>
  <c r="H127" i="2"/>
  <c r="D127" i="2"/>
  <c r="B127" i="2"/>
  <c r="D126" i="2"/>
  <c r="B126" i="2"/>
  <c r="H126" i="2" s="1"/>
  <c r="D125" i="2"/>
  <c r="B125" i="2"/>
  <c r="H125" i="2" s="1"/>
  <c r="D124" i="2"/>
  <c r="H124" i="2" s="1"/>
  <c r="B124" i="2"/>
  <c r="D123" i="2"/>
  <c r="H123" i="2" s="1"/>
  <c r="B123" i="2"/>
  <c r="D122" i="2"/>
  <c r="B122" i="2"/>
  <c r="H122" i="2" s="1"/>
  <c r="H121" i="2"/>
  <c r="D121" i="2"/>
  <c r="B121" i="2"/>
  <c r="J107" i="2"/>
  <c r="I107" i="2"/>
  <c r="J20" i="11" s="1"/>
  <c r="D107" i="2"/>
  <c r="C107" i="2"/>
  <c r="B107" i="2"/>
  <c r="AR20" i="11" s="1"/>
  <c r="U106" i="2"/>
  <c r="AG19" i="11" s="1"/>
  <c r="S106" i="2"/>
  <c r="AF19" i="11" s="1"/>
  <c r="Q106" i="2"/>
  <c r="AE19" i="11" s="1"/>
  <c r="O106" i="2"/>
  <c r="AD19" i="11" s="1"/>
  <c r="M106" i="2"/>
  <c r="M108" i="2" s="1"/>
  <c r="I106" i="2"/>
  <c r="J19" i="11" s="1"/>
  <c r="G106" i="2"/>
  <c r="H19" i="11" s="1"/>
  <c r="E106" i="2"/>
  <c r="C106" i="2"/>
  <c r="B106" i="2"/>
  <c r="AR19" i="11" s="1"/>
  <c r="U105" i="2"/>
  <c r="S105" i="2"/>
  <c r="Q105" i="2"/>
  <c r="O105" i="2"/>
  <c r="M105" i="2"/>
  <c r="F100" i="2"/>
  <c r="Q94" i="2"/>
  <c r="AA93" i="2"/>
  <c r="AH18" i="11" s="1"/>
  <c r="Z93" i="2"/>
  <c r="Y93" i="2"/>
  <c r="AG18" i="11" s="1"/>
  <c r="X93" i="2"/>
  <c r="W93" i="2"/>
  <c r="AF18" i="11" s="1"/>
  <c r="U93" i="2"/>
  <c r="AE18" i="11" s="1"/>
  <c r="S93" i="2"/>
  <c r="AD18" i="11" s="1"/>
  <c r="R93" i="2"/>
  <c r="Q93" i="2"/>
  <c r="O93" i="2"/>
  <c r="P93" i="2" s="1"/>
  <c r="M93" i="2"/>
  <c r="L18" i="11" s="1"/>
  <c r="I93" i="2"/>
  <c r="H93" i="2"/>
  <c r="G93" i="2"/>
  <c r="F93" i="2"/>
  <c r="E93" i="2"/>
  <c r="C93" i="2"/>
  <c r="B93" i="2"/>
  <c r="AR18" i="11" s="1"/>
  <c r="AA92" i="2"/>
  <c r="Y92" i="2"/>
  <c r="W92" i="2"/>
  <c r="U92" i="2"/>
  <c r="S92" i="2"/>
  <c r="Q92" i="2"/>
  <c r="O92" i="2"/>
  <c r="F87" i="2"/>
  <c r="O80" i="2"/>
  <c r="M80" i="2"/>
  <c r="Y79" i="2"/>
  <c r="AH17" i="11" s="1"/>
  <c r="W79" i="2"/>
  <c r="AG17" i="11" s="1"/>
  <c r="U79" i="2"/>
  <c r="AF17" i="11" s="1"/>
  <c r="S79" i="2"/>
  <c r="AE17" i="11" s="1"/>
  <c r="Q79" i="2"/>
  <c r="AD17" i="11" s="1"/>
  <c r="O79" i="2"/>
  <c r="M79" i="2"/>
  <c r="K79" i="2"/>
  <c r="G79" i="2"/>
  <c r="E79" i="2"/>
  <c r="C79" i="2"/>
  <c r="B79" i="2"/>
  <c r="AR17" i="11" s="1"/>
  <c r="Y78" i="2"/>
  <c r="AH16" i="11" s="1"/>
  <c r="W78" i="2"/>
  <c r="AG16" i="11" s="1"/>
  <c r="U78" i="2"/>
  <c r="AF16" i="11" s="1"/>
  <c r="S78" i="2"/>
  <c r="AE16" i="11" s="1"/>
  <c r="Q78" i="2"/>
  <c r="AD16" i="11" s="1"/>
  <c r="O78" i="2"/>
  <c r="M78" i="2"/>
  <c r="K78" i="2"/>
  <c r="G78" i="2"/>
  <c r="E78" i="2"/>
  <c r="C78" i="2"/>
  <c r="B78" i="2"/>
  <c r="AR16" i="11" s="1"/>
  <c r="Y77" i="2"/>
  <c r="W77" i="2"/>
  <c r="U77" i="2"/>
  <c r="S77" i="2"/>
  <c r="Q77" i="2"/>
  <c r="O77" i="2"/>
  <c r="M77" i="2"/>
  <c r="AF62" i="2"/>
  <c r="AE62" i="2"/>
  <c r="AH15" i="11" s="1"/>
  <c r="AC62" i="2"/>
  <c r="AG15" i="11" s="1"/>
  <c r="AA62" i="2"/>
  <c r="AF15" i="11" s="1"/>
  <c r="Y62" i="2"/>
  <c r="AE15" i="11" s="1"/>
  <c r="X62" i="2"/>
  <c r="W62" i="2"/>
  <c r="AD15" i="11" s="1"/>
  <c r="U62" i="2"/>
  <c r="S62" i="2"/>
  <c r="T62" i="2" s="1"/>
  <c r="Q62" i="2"/>
  <c r="P62" i="2"/>
  <c r="O62" i="2"/>
  <c r="O15" i="11" s="1"/>
  <c r="M62" i="2"/>
  <c r="N15" i="11" s="1"/>
  <c r="K62" i="2"/>
  <c r="M15" i="11" s="1"/>
  <c r="I62" i="2"/>
  <c r="H62" i="2"/>
  <c r="G62" i="2"/>
  <c r="E62" i="2"/>
  <c r="C62" i="2"/>
  <c r="B62" i="2"/>
  <c r="AR15" i="11" s="1"/>
  <c r="AF61" i="2"/>
  <c r="AE61" i="2"/>
  <c r="AH14" i="11" s="1"/>
  <c r="AC61" i="2"/>
  <c r="AG14" i="11" s="1"/>
  <c r="AA61" i="2"/>
  <c r="AF14" i="11" s="1"/>
  <c r="Y61" i="2"/>
  <c r="AE14" i="11" s="1"/>
  <c r="X61" i="2"/>
  <c r="W61" i="2"/>
  <c r="AD14" i="11" s="1"/>
  <c r="U61" i="2"/>
  <c r="S61" i="2"/>
  <c r="T61" i="2" s="1"/>
  <c r="Q61" i="2"/>
  <c r="P61" i="2"/>
  <c r="O61" i="2"/>
  <c r="O14" i="11" s="1"/>
  <c r="M61" i="2"/>
  <c r="N14" i="11" s="1"/>
  <c r="K61" i="2"/>
  <c r="M14" i="11" s="1"/>
  <c r="I61" i="2"/>
  <c r="H61" i="2"/>
  <c r="G61" i="2"/>
  <c r="E61" i="2"/>
  <c r="C61" i="2"/>
  <c r="B61" i="2"/>
  <c r="AR14" i="11" s="1"/>
  <c r="AF60" i="2"/>
  <c r="AE60" i="2"/>
  <c r="AH13" i="11" s="1"/>
  <c r="AC60" i="2"/>
  <c r="AG13" i="11" s="1"/>
  <c r="AA60" i="2"/>
  <c r="AF13" i="11" s="1"/>
  <c r="Y60" i="2"/>
  <c r="AE13" i="11" s="1"/>
  <c r="X60" i="2"/>
  <c r="W60" i="2"/>
  <c r="AD13" i="11" s="1"/>
  <c r="U60" i="2"/>
  <c r="S60" i="2"/>
  <c r="T60" i="2" s="1"/>
  <c r="Q60" i="2"/>
  <c r="P60" i="2"/>
  <c r="O60" i="2"/>
  <c r="O13" i="11" s="1"/>
  <c r="M60" i="2"/>
  <c r="N13" i="11" s="1"/>
  <c r="K60" i="2"/>
  <c r="M13" i="11" s="1"/>
  <c r="I60" i="2"/>
  <c r="H60" i="2"/>
  <c r="G60" i="2"/>
  <c r="E60" i="2"/>
  <c r="C60" i="2"/>
  <c r="B60" i="2"/>
  <c r="AR13" i="11" s="1"/>
  <c r="AF59" i="2"/>
  <c r="AE59" i="2"/>
  <c r="AH12" i="11" s="1"/>
  <c r="AC59" i="2"/>
  <c r="AG12" i="11" s="1"/>
  <c r="AA59" i="2"/>
  <c r="AF12" i="11" s="1"/>
  <c r="Y59" i="2"/>
  <c r="AE12" i="11" s="1"/>
  <c r="X59" i="2"/>
  <c r="W59" i="2"/>
  <c r="AD12" i="11" s="1"/>
  <c r="U59" i="2"/>
  <c r="S59" i="2"/>
  <c r="T59" i="2" s="1"/>
  <c r="Q59" i="2"/>
  <c r="P59" i="2"/>
  <c r="O59" i="2"/>
  <c r="O12" i="11" s="1"/>
  <c r="M59" i="2"/>
  <c r="N12" i="11" s="1"/>
  <c r="K59" i="2"/>
  <c r="M12" i="11" s="1"/>
  <c r="I59" i="2"/>
  <c r="H59" i="2"/>
  <c r="G59" i="2"/>
  <c r="E59" i="2"/>
  <c r="C59" i="2"/>
  <c r="B59" i="2"/>
  <c r="AR12" i="11" s="1"/>
  <c r="AE58" i="2"/>
  <c r="AC58" i="2"/>
  <c r="AA58" i="2"/>
  <c r="Y58" i="2"/>
  <c r="W58" i="2"/>
  <c r="U58" i="2"/>
  <c r="S58" i="2"/>
  <c r="Q58" i="2"/>
  <c r="AA43" i="2"/>
  <c r="M43" i="2"/>
  <c r="AK42" i="2"/>
  <c r="AH11" i="11" s="1"/>
  <c r="AI42" i="2"/>
  <c r="AG11" i="11" s="1"/>
  <c r="AH42" i="2"/>
  <c r="AG42" i="2"/>
  <c r="AF11" i="11" s="1"/>
  <c r="AF42" i="2"/>
  <c r="AE42" i="2"/>
  <c r="AE11" i="11" s="1"/>
  <c r="AC42" i="2"/>
  <c r="AD11" i="11" s="1"/>
  <c r="AA42" i="2"/>
  <c r="AB42" i="2" s="1"/>
  <c r="Y42" i="2"/>
  <c r="Z42" i="2" s="1"/>
  <c r="X42" i="2"/>
  <c r="W42" i="2"/>
  <c r="U42" i="2"/>
  <c r="S42" i="2"/>
  <c r="O11" i="11" s="1"/>
  <c r="Q42" i="2"/>
  <c r="N11" i="11" s="1"/>
  <c r="P42" i="2"/>
  <c r="O42" i="2"/>
  <c r="M42" i="2"/>
  <c r="K42" i="2"/>
  <c r="I42" i="2"/>
  <c r="D42" i="2"/>
  <c r="C42" i="2"/>
  <c r="B42" i="2"/>
  <c r="AR11" i="11" s="1"/>
  <c r="AK41" i="2"/>
  <c r="AH10" i="11" s="1"/>
  <c r="AI41" i="2"/>
  <c r="AG10" i="11" s="1"/>
  <c r="AH41" i="2"/>
  <c r="AG41" i="2"/>
  <c r="AF10" i="11" s="1"/>
  <c r="AE41" i="2"/>
  <c r="AE10" i="11" s="1"/>
  <c r="AC41" i="2"/>
  <c r="AD10" i="11" s="1"/>
  <c r="AA41" i="2"/>
  <c r="AB41" i="2" s="1"/>
  <c r="Y41" i="2"/>
  <c r="Z41" i="2" s="1"/>
  <c r="W41" i="2"/>
  <c r="U41" i="2"/>
  <c r="V41" i="2" s="1"/>
  <c r="S41" i="2"/>
  <c r="O10" i="11" s="1"/>
  <c r="R41" i="2"/>
  <c r="Q41" i="2"/>
  <c r="N10" i="11" s="1"/>
  <c r="O41" i="2"/>
  <c r="M41" i="2"/>
  <c r="N41" i="2" s="1"/>
  <c r="K41" i="2"/>
  <c r="D41" i="2"/>
  <c r="C41" i="2"/>
  <c r="B41" i="2"/>
  <c r="AR10" i="11" s="1"/>
  <c r="AK40" i="2"/>
  <c r="AH9" i="11" s="1"/>
  <c r="AI40" i="2"/>
  <c r="AG9" i="11" s="1"/>
  <c r="AH40" i="2"/>
  <c r="AG40" i="2"/>
  <c r="AF9" i="11" s="1"/>
  <c r="AE40" i="2"/>
  <c r="AE9" i="11" s="1"/>
  <c r="AC40" i="2"/>
  <c r="AD9" i="11" s="1"/>
  <c r="AA40" i="2"/>
  <c r="AB40" i="2" s="1"/>
  <c r="Y40" i="2"/>
  <c r="Z40" i="2" s="1"/>
  <c r="W40" i="2"/>
  <c r="U40" i="2"/>
  <c r="V40" i="2" s="1"/>
  <c r="S40" i="2"/>
  <c r="O9" i="11" s="1"/>
  <c r="R40" i="2"/>
  <c r="Q40" i="2"/>
  <c r="N9" i="11" s="1"/>
  <c r="O40" i="2"/>
  <c r="M40" i="2"/>
  <c r="N40" i="2" s="1"/>
  <c r="K40" i="2"/>
  <c r="D40" i="2"/>
  <c r="C40" i="2"/>
  <c r="B40" i="2"/>
  <c r="AR9" i="11" s="1"/>
  <c r="AK39" i="2"/>
  <c r="AH8" i="11" s="1"/>
  <c r="AI39" i="2"/>
  <c r="AG8" i="11" s="1"/>
  <c r="AH39" i="2"/>
  <c r="AG39" i="2"/>
  <c r="AF8" i="11" s="1"/>
  <c r="AE39" i="2"/>
  <c r="AE8" i="11" s="1"/>
  <c r="AC39" i="2"/>
  <c r="AD8" i="11" s="1"/>
  <c r="AA39" i="2"/>
  <c r="AB39" i="2" s="1"/>
  <c r="Y39" i="2"/>
  <c r="Z39" i="2" s="1"/>
  <c r="W39" i="2"/>
  <c r="U39" i="2"/>
  <c r="V39" i="2" s="1"/>
  <c r="S39" i="2"/>
  <c r="O8" i="11" s="1"/>
  <c r="R39" i="2"/>
  <c r="Q39" i="2"/>
  <c r="N8" i="11" s="1"/>
  <c r="O39" i="2"/>
  <c r="M39" i="2"/>
  <c r="N39" i="2" s="1"/>
  <c r="K39" i="2"/>
  <c r="D39" i="2"/>
  <c r="C39" i="2"/>
  <c r="B39" i="2"/>
  <c r="AR8" i="11" s="1"/>
  <c r="AK38" i="2"/>
  <c r="AH7" i="11" s="1"/>
  <c r="AI38" i="2"/>
  <c r="AG7" i="11" s="1"/>
  <c r="AH38" i="2"/>
  <c r="AG38" i="2"/>
  <c r="AF7" i="11" s="1"/>
  <c r="AE38" i="2"/>
  <c r="AE7" i="11" s="1"/>
  <c r="AC38" i="2"/>
  <c r="AD7" i="11" s="1"/>
  <c r="AA38" i="2"/>
  <c r="Y38" i="2"/>
  <c r="Z38" i="2" s="1"/>
  <c r="W38" i="2"/>
  <c r="U38" i="2"/>
  <c r="S38" i="2"/>
  <c r="O7" i="11" s="1"/>
  <c r="R38" i="2"/>
  <c r="Q38" i="2"/>
  <c r="N7" i="11" s="1"/>
  <c r="O38" i="2"/>
  <c r="M38" i="2"/>
  <c r="K38" i="2"/>
  <c r="G38" i="2"/>
  <c r="C38" i="2"/>
  <c r="B38" i="2"/>
  <c r="AR7" i="11" s="1"/>
  <c r="AK37" i="2"/>
  <c r="AI37" i="2"/>
  <c r="AG37" i="2"/>
  <c r="AE37" i="2"/>
  <c r="AC37" i="2"/>
  <c r="AA37" i="2"/>
  <c r="Y37" i="2"/>
  <c r="W37" i="2"/>
  <c r="W43" i="2" s="1"/>
  <c r="U37" i="2"/>
  <c r="U43" i="2" s="1"/>
  <c r="M37" i="2"/>
  <c r="H27" i="2"/>
  <c r="AA21" i="2"/>
  <c r="AG6" i="11" s="1"/>
  <c r="Y21" i="2"/>
  <c r="AF6" i="11" s="1"/>
  <c r="X21" i="2"/>
  <c r="W21" i="2"/>
  <c r="AE6" i="11" s="1"/>
  <c r="V21" i="2"/>
  <c r="U21" i="2"/>
  <c r="AD6" i="11" s="1"/>
  <c r="S21" i="2"/>
  <c r="Q21" i="2"/>
  <c r="P21" i="2"/>
  <c r="O21" i="2"/>
  <c r="O6" i="11" s="1"/>
  <c r="N21" i="2"/>
  <c r="M21" i="2"/>
  <c r="N6" i="11" s="1"/>
  <c r="K21" i="2"/>
  <c r="I21" i="2"/>
  <c r="AK6" i="11" s="1"/>
  <c r="H21" i="2"/>
  <c r="G21" i="2"/>
  <c r="F21" i="2"/>
  <c r="E21" i="2"/>
  <c r="E6" i="11" s="1"/>
  <c r="C21" i="2"/>
  <c r="B21" i="2"/>
  <c r="AR6" i="11" s="1"/>
  <c r="AA20" i="2"/>
  <c r="AG5" i="11" s="1"/>
  <c r="Y20" i="2"/>
  <c r="AF5" i="11" s="1"/>
  <c r="W20" i="2"/>
  <c r="AE5" i="11" s="1"/>
  <c r="U20" i="2"/>
  <c r="AD5" i="11" s="1"/>
  <c r="S20" i="2"/>
  <c r="Q20" i="2"/>
  <c r="O20" i="2"/>
  <c r="O5" i="11" s="1"/>
  <c r="M20" i="2"/>
  <c r="N5" i="11" s="1"/>
  <c r="K20" i="2"/>
  <c r="M5" i="11" s="1"/>
  <c r="I20" i="2"/>
  <c r="AK5" i="11" s="1"/>
  <c r="E20" i="2"/>
  <c r="C20" i="2"/>
  <c r="B20" i="2"/>
  <c r="AR5" i="11" s="1"/>
  <c r="AA19" i="2"/>
  <c r="AG4" i="11" s="1"/>
  <c r="Y19" i="2"/>
  <c r="AF4" i="11" s="1"/>
  <c r="W19" i="2"/>
  <c r="AE4" i="11" s="1"/>
  <c r="U19" i="2"/>
  <c r="AD4" i="11" s="1"/>
  <c r="S19" i="2"/>
  <c r="Q19" i="2"/>
  <c r="O19" i="2"/>
  <c r="O4" i="11" s="1"/>
  <c r="M19" i="2"/>
  <c r="N4" i="11" s="1"/>
  <c r="K19" i="2"/>
  <c r="M4" i="11" s="1"/>
  <c r="I19" i="2"/>
  <c r="AK4" i="11" s="1"/>
  <c r="C19" i="2"/>
  <c r="B19" i="2"/>
  <c r="AR4" i="11" s="1"/>
  <c r="AB18" i="2"/>
  <c r="AA18" i="2"/>
  <c r="AG3" i="11" s="1"/>
  <c r="Q18" i="2"/>
  <c r="O18" i="2"/>
  <c r="O3" i="11" s="1"/>
  <c r="N18" i="2"/>
  <c r="M18" i="2"/>
  <c r="N3" i="11" s="1"/>
  <c r="L18" i="2"/>
  <c r="K18" i="2"/>
  <c r="M3" i="11" s="1"/>
  <c r="C18" i="2"/>
  <c r="B18" i="2"/>
  <c r="AR3" i="11" s="1"/>
  <c r="AB17" i="2"/>
  <c r="B27" i="2" s="1"/>
  <c r="AA17" i="2"/>
  <c r="AG2" i="11" s="1"/>
  <c r="R17" i="2"/>
  <c r="Q17" i="2"/>
  <c r="AC17" i="2" s="1"/>
  <c r="AL2" i="11" s="1"/>
  <c r="B17" i="2"/>
  <c r="AR2" i="11" s="1"/>
  <c r="AA16" i="2"/>
  <c r="Y16" i="2"/>
  <c r="W16" i="2"/>
  <c r="U16" i="2"/>
  <c r="S16" i="2"/>
  <c r="Q16" i="2"/>
  <c r="C10" i="2"/>
  <c r="W9" i="2"/>
  <c r="M9" i="2"/>
  <c r="C9" i="2"/>
  <c r="W8" i="2"/>
  <c r="M8" i="2"/>
  <c r="C8" i="2"/>
  <c r="C149" i="1"/>
  <c r="D114" i="1" s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46" i="1" s="1"/>
  <c r="H128" i="1"/>
  <c r="D128" i="1"/>
  <c r="D127" i="1"/>
  <c r="H127" i="1" s="1"/>
  <c r="D126" i="1"/>
  <c r="H126" i="1" s="1"/>
  <c r="D125" i="1"/>
  <c r="H125" i="1" s="1"/>
  <c r="H124" i="1"/>
  <c r="D124" i="1"/>
  <c r="D123" i="1"/>
  <c r="H123" i="1" s="1"/>
  <c r="D122" i="1"/>
  <c r="H122" i="1" s="1"/>
  <c r="D121" i="1"/>
  <c r="H121" i="1" s="1"/>
  <c r="F115" i="1"/>
  <c r="F114" i="1"/>
  <c r="M108" i="1"/>
  <c r="J107" i="1"/>
  <c r="B115" i="1" s="1"/>
  <c r="D107" i="1"/>
  <c r="W107" i="1" s="1"/>
  <c r="AL20" i="10" s="1"/>
  <c r="V106" i="1"/>
  <c r="T106" i="1"/>
  <c r="R106" i="1"/>
  <c r="P106" i="1"/>
  <c r="N106" i="1"/>
  <c r="L106" i="1"/>
  <c r="J106" i="1"/>
  <c r="H106" i="1"/>
  <c r="W106" i="1" s="1"/>
  <c r="AL19" i="10" s="1"/>
  <c r="F106" i="1"/>
  <c r="D19" i="10" s="1"/>
  <c r="D106" i="1"/>
  <c r="C19" i="10" s="1"/>
  <c r="F100" i="1"/>
  <c r="D100" i="1"/>
  <c r="Q94" i="1"/>
  <c r="O94" i="1"/>
  <c r="AB93" i="1"/>
  <c r="Z93" i="1"/>
  <c r="X93" i="1"/>
  <c r="V93" i="1"/>
  <c r="T93" i="1"/>
  <c r="R93" i="1"/>
  <c r="P93" i="1"/>
  <c r="P18" i="10" s="1"/>
  <c r="N93" i="1"/>
  <c r="L93" i="1"/>
  <c r="J93" i="1"/>
  <c r="H93" i="1"/>
  <c r="F93" i="1"/>
  <c r="D18" i="10" s="1"/>
  <c r="D93" i="1"/>
  <c r="F87" i="1"/>
  <c r="F86" i="1"/>
  <c r="D86" i="1"/>
  <c r="O80" i="1"/>
  <c r="M80" i="1"/>
  <c r="Z79" i="1"/>
  <c r="X79" i="1"/>
  <c r="V79" i="1"/>
  <c r="T79" i="1"/>
  <c r="R79" i="1"/>
  <c r="P79" i="1"/>
  <c r="R17" i="10" s="1"/>
  <c r="N79" i="1"/>
  <c r="P17" i="10" s="1"/>
  <c r="L79" i="1"/>
  <c r="L17" i="10" s="1"/>
  <c r="J79" i="1"/>
  <c r="I17" i="10" s="1"/>
  <c r="H79" i="1"/>
  <c r="F79" i="1"/>
  <c r="D17" i="10" s="1"/>
  <c r="D79" i="1"/>
  <c r="C17" i="10" s="1"/>
  <c r="Z78" i="1"/>
  <c r="X78" i="1"/>
  <c r="V78" i="1"/>
  <c r="T78" i="1"/>
  <c r="R78" i="1"/>
  <c r="P78" i="1"/>
  <c r="R16" i="10" s="1"/>
  <c r="N78" i="1"/>
  <c r="L78" i="1"/>
  <c r="L16" i="10" s="1"/>
  <c r="J78" i="1"/>
  <c r="H78" i="1"/>
  <c r="F78" i="1"/>
  <c r="D16" i="10" s="1"/>
  <c r="D78" i="1"/>
  <c r="C16" i="10" s="1"/>
  <c r="F72" i="1"/>
  <c r="F71" i="1"/>
  <c r="F70" i="1"/>
  <c r="F69" i="1"/>
  <c r="D69" i="1"/>
  <c r="U63" i="1"/>
  <c r="S63" i="1"/>
  <c r="Q63" i="1"/>
  <c r="AF62" i="1"/>
  <c r="AD62" i="1"/>
  <c r="AB62" i="1"/>
  <c r="Z62" i="1"/>
  <c r="X62" i="1"/>
  <c r="V62" i="1"/>
  <c r="T62" i="1"/>
  <c r="R15" i="10" s="1"/>
  <c r="R62" i="1"/>
  <c r="Q15" i="10" s="1"/>
  <c r="P62" i="1"/>
  <c r="N62" i="1"/>
  <c r="L62" i="1"/>
  <c r="J62" i="1"/>
  <c r="AK15" i="10" s="1"/>
  <c r="H62" i="1"/>
  <c r="F62" i="1"/>
  <c r="D15" i="10" s="1"/>
  <c r="D62" i="1"/>
  <c r="AF61" i="1"/>
  <c r="AD61" i="1"/>
  <c r="AB61" i="1"/>
  <c r="Z61" i="1"/>
  <c r="X61" i="1"/>
  <c r="V61" i="1"/>
  <c r="T61" i="1"/>
  <c r="R14" i="10" s="1"/>
  <c r="R61" i="1"/>
  <c r="Q14" i="10" s="1"/>
  <c r="P61" i="1"/>
  <c r="N61" i="1"/>
  <c r="L61" i="1"/>
  <c r="J61" i="1"/>
  <c r="AK14" i="10" s="1"/>
  <c r="H61" i="1"/>
  <c r="H14" i="10" s="1"/>
  <c r="F61" i="1"/>
  <c r="D14" i="10" s="1"/>
  <c r="D61" i="1"/>
  <c r="C14" i="10" s="1"/>
  <c r="AF60" i="1"/>
  <c r="AD60" i="1"/>
  <c r="AB60" i="1"/>
  <c r="Z60" i="1"/>
  <c r="X60" i="1"/>
  <c r="V60" i="1"/>
  <c r="T60" i="1"/>
  <c r="R13" i="10" s="1"/>
  <c r="R60" i="1"/>
  <c r="Q13" i="10" s="1"/>
  <c r="P60" i="1"/>
  <c r="N60" i="1"/>
  <c r="L60" i="1"/>
  <c r="J60" i="1"/>
  <c r="AK13" i="10" s="1"/>
  <c r="H60" i="1"/>
  <c r="F60" i="1"/>
  <c r="D60" i="1"/>
  <c r="AF59" i="1"/>
  <c r="AD59" i="1"/>
  <c r="AB59" i="1"/>
  <c r="Z59" i="1"/>
  <c r="X59" i="1"/>
  <c r="V59" i="1"/>
  <c r="W12" i="10" s="1"/>
  <c r="T59" i="1"/>
  <c r="R12" i="10" s="1"/>
  <c r="R59" i="1"/>
  <c r="Q12" i="10" s="1"/>
  <c r="P59" i="1"/>
  <c r="N59" i="1"/>
  <c r="L59" i="1"/>
  <c r="J59" i="1"/>
  <c r="AK12" i="10" s="1"/>
  <c r="H59" i="1"/>
  <c r="H12" i="10" s="1"/>
  <c r="F59" i="1"/>
  <c r="D12" i="10" s="1"/>
  <c r="D59" i="1"/>
  <c r="F53" i="1"/>
  <c r="F52" i="1"/>
  <c r="F51" i="1"/>
  <c r="F50" i="1"/>
  <c r="F49" i="1"/>
  <c r="D49" i="1"/>
  <c r="AA43" i="1"/>
  <c r="Y43" i="1"/>
  <c r="W43" i="1"/>
  <c r="U43" i="1"/>
  <c r="M43" i="1"/>
  <c r="AL42" i="1"/>
  <c r="AJ42" i="1"/>
  <c r="AH42" i="1"/>
  <c r="AF42" i="1"/>
  <c r="AD42" i="1"/>
  <c r="AB42" i="1"/>
  <c r="W11" i="10" s="1"/>
  <c r="Z42" i="1"/>
  <c r="T11" i="10" s="1"/>
  <c r="X42" i="1"/>
  <c r="R11" i="10" s="1"/>
  <c r="V42" i="1"/>
  <c r="T42" i="1"/>
  <c r="R42" i="1"/>
  <c r="P42" i="1"/>
  <c r="M11" i="10" s="1"/>
  <c r="N42" i="1"/>
  <c r="L42" i="1"/>
  <c r="AK11" i="10" s="1"/>
  <c r="J42" i="1"/>
  <c r="H11" i="10" s="1"/>
  <c r="D42" i="1"/>
  <c r="AL41" i="1"/>
  <c r="AJ41" i="1"/>
  <c r="AH41" i="1"/>
  <c r="AF41" i="1"/>
  <c r="AD41" i="1"/>
  <c r="AB41" i="1"/>
  <c r="Z41" i="1"/>
  <c r="T10" i="10" s="1"/>
  <c r="X41" i="1"/>
  <c r="R10" i="10" s="1"/>
  <c r="V41" i="1"/>
  <c r="T41" i="1"/>
  <c r="R41" i="1"/>
  <c r="P41" i="1"/>
  <c r="M10" i="10" s="1"/>
  <c r="N41" i="1"/>
  <c r="L41" i="1"/>
  <c r="AK10" i="10" s="1"/>
  <c r="D41" i="1"/>
  <c r="AL40" i="1"/>
  <c r="AJ40" i="1"/>
  <c r="AH40" i="1"/>
  <c r="AF40" i="1"/>
  <c r="AD40" i="1"/>
  <c r="AB40" i="1"/>
  <c r="Z40" i="1"/>
  <c r="T9" i="10" s="1"/>
  <c r="X40" i="1"/>
  <c r="R9" i="10" s="1"/>
  <c r="V40" i="1"/>
  <c r="T40" i="1"/>
  <c r="R40" i="1"/>
  <c r="P40" i="1"/>
  <c r="M9" i="10" s="1"/>
  <c r="N40" i="1"/>
  <c r="L40" i="1"/>
  <c r="AK9" i="10" s="1"/>
  <c r="D40" i="1"/>
  <c r="AL39" i="1"/>
  <c r="AJ39" i="1"/>
  <c r="AH39" i="1"/>
  <c r="AF39" i="1"/>
  <c r="AD39" i="1"/>
  <c r="AB39" i="1"/>
  <c r="Z39" i="1"/>
  <c r="T8" i="10" s="1"/>
  <c r="X39" i="1"/>
  <c r="R8" i="10" s="1"/>
  <c r="V39" i="1"/>
  <c r="T39" i="1"/>
  <c r="R39" i="1"/>
  <c r="P39" i="1"/>
  <c r="N39" i="1"/>
  <c r="L39" i="1"/>
  <c r="AK8" i="10" s="1"/>
  <c r="D39" i="1"/>
  <c r="AL38" i="1"/>
  <c r="AJ38" i="1"/>
  <c r="AH38" i="1"/>
  <c r="AF38" i="1"/>
  <c r="AD38" i="1"/>
  <c r="AB38" i="1"/>
  <c r="Z38" i="1"/>
  <c r="T7" i="10" s="1"/>
  <c r="X38" i="1"/>
  <c r="R7" i="10" s="1"/>
  <c r="V38" i="1"/>
  <c r="T38" i="1"/>
  <c r="R38" i="1"/>
  <c r="P38" i="1"/>
  <c r="M7" i="10" s="1"/>
  <c r="N38" i="1"/>
  <c r="L38" i="1"/>
  <c r="AK7" i="10" s="1"/>
  <c r="H38" i="1"/>
  <c r="D38" i="1"/>
  <c r="C7" i="10" s="1"/>
  <c r="F31" i="1"/>
  <c r="F30" i="1"/>
  <c r="F29" i="1"/>
  <c r="F28" i="1"/>
  <c r="J27" i="1"/>
  <c r="E6" i="8" s="1"/>
  <c r="H27" i="1"/>
  <c r="F27" i="1"/>
  <c r="D27" i="1"/>
  <c r="S22" i="1"/>
  <c r="Q22" i="1"/>
  <c r="AB21" i="1"/>
  <c r="Z21" i="1"/>
  <c r="X21" i="1"/>
  <c r="V21" i="1"/>
  <c r="T21" i="1"/>
  <c r="S6" i="10" s="1"/>
  <c r="R21" i="1"/>
  <c r="P21" i="1"/>
  <c r="N21" i="1"/>
  <c r="L21" i="1"/>
  <c r="M6" i="10" s="1"/>
  <c r="J21" i="1"/>
  <c r="H21" i="1"/>
  <c r="F6" i="10" s="1"/>
  <c r="F21" i="1"/>
  <c r="D21" i="1"/>
  <c r="AB20" i="1"/>
  <c r="Z20" i="1"/>
  <c r="X20" i="1"/>
  <c r="V20" i="1"/>
  <c r="T20" i="1"/>
  <c r="R20" i="1"/>
  <c r="P20" i="1"/>
  <c r="N20" i="1"/>
  <c r="L20" i="1"/>
  <c r="J20" i="1"/>
  <c r="F20" i="1"/>
  <c r="E5" i="10" s="1"/>
  <c r="D20" i="1"/>
  <c r="AB19" i="1"/>
  <c r="Z19" i="1"/>
  <c r="X19" i="1"/>
  <c r="V19" i="1"/>
  <c r="T19" i="1"/>
  <c r="R19" i="1"/>
  <c r="P19" i="1"/>
  <c r="N19" i="1"/>
  <c r="AC19" i="1" s="1"/>
  <c r="AL4" i="10" s="1"/>
  <c r="L19" i="1"/>
  <c r="B29" i="1" s="1"/>
  <c r="J19" i="1"/>
  <c r="D19" i="1"/>
  <c r="AB18" i="1"/>
  <c r="R18" i="1"/>
  <c r="P18" i="1"/>
  <c r="N18" i="1"/>
  <c r="L18" i="1"/>
  <c r="D18" i="1"/>
  <c r="AB17" i="1"/>
  <c r="R17" i="1"/>
  <c r="B27" i="1" s="1"/>
  <c r="AM19" i="10" l="1"/>
  <c r="C20" i="11"/>
  <c r="H115" i="1"/>
  <c r="B115" i="2"/>
  <c r="AN19" i="10"/>
  <c r="J114" i="1" s="1"/>
  <c r="E23" i="8" s="1"/>
  <c r="H114" i="1"/>
  <c r="AC93" i="1"/>
  <c r="AL18" i="10" s="1"/>
  <c r="R59" i="4"/>
  <c r="R60" i="4"/>
  <c r="Q13" i="13" s="1"/>
  <c r="R61" i="5"/>
  <c r="B53" i="1"/>
  <c r="AM39" i="1"/>
  <c r="AL8" i="10" s="1"/>
  <c r="M11" i="11"/>
  <c r="M8" i="10"/>
  <c r="R20" i="5"/>
  <c r="B31" i="1"/>
  <c r="F6" i="11"/>
  <c r="AC18" i="1"/>
  <c r="AL3" i="10" s="1"/>
  <c r="B28" i="1"/>
  <c r="H146" i="2"/>
  <c r="C5" i="10"/>
  <c r="AM5" i="10" s="1"/>
  <c r="AC20" i="1"/>
  <c r="AL5" i="10" s="1"/>
  <c r="B30" i="1"/>
  <c r="AM41" i="1"/>
  <c r="AL10" i="10" s="1"/>
  <c r="C13" i="10"/>
  <c r="B70" i="1"/>
  <c r="AG60" i="1"/>
  <c r="AL13" i="10" s="1"/>
  <c r="B51" i="1"/>
  <c r="AM40" i="1"/>
  <c r="AL9" i="10" s="1"/>
  <c r="C12" i="10"/>
  <c r="AM12" i="10" s="1"/>
  <c r="AG59" i="1"/>
  <c r="AL12" i="10" s="1"/>
  <c r="B69" i="1"/>
  <c r="D13" i="10"/>
  <c r="B50" i="1"/>
  <c r="AC21" i="1"/>
  <c r="AL6" i="10" s="1"/>
  <c r="H129" i="2"/>
  <c r="C152" i="2" s="1"/>
  <c r="AO20" i="10"/>
  <c r="AO19" i="10"/>
  <c r="AO18" i="10"/>
  <c r="AQ18" i="10" s="1"/>
  <c r="AO10" i="10"/>
  <c r="AQ10" i="10" s="1"/>
  <c r="AO16" i="10"/>
  <c r="AO9" i="10"/>
  <c r="AO17" i="10"/>
  <c r="AO15" i="10"/>
  <c r="AO14" i="10"/>
  <c r="AO13" i="10"/>
  <c r="AO12" i="10"/>
  <c r="AO11" i="10"/>
  <c r="AQ11" i="10" s="1"/>
  <c r="AO3" i="10"/>
  <c r="AO5" i="10"/>
  <c r="AQ5" i="10" s="1"/>
  <c r="AO8" i="10"/>
  <c r="AQ8" i="10" s="1"/>
  <c r="AO4" i="10"/>
  <c r="AQ4" i="10" s="1"/>
  <c r="AO2" i="10"/>
  <c r="AO7" i="10"/>
  <c r="AQ7" i="10" s="1"/>
  <c r="AO6" i="10"/>
  <c r="B52" i="1"/>
  <c r="AG62" i="1"/>
  <c r="AL15" i="10" s="1"/>
  <c r="H129" i="1"/>
  <c r="C152" i="1" s="1"/>
  <c r="H15" i="10"/>
  <c r="L20" i="2"/>
  <c r="AB20" i="2"/>
  <c r="Z7" i="11"/>
  <c r="T9" i="11"/>
  <c r="Z10" i="11"/>
  <c r="T8" i="11"/>
  <c r="T11" i="11"/>
  <c r="Z9" i="11"/>
  <c r="Z8" i="11"/>
  <c r="Z11" i="11"/>
  <c r="T10" i="11"/>
  <c r="T7" i="11"/>
  <c r="L78" i="2"/>
  <c r="L79" i="2"/>
  <c r="T79" i="2"/>
  <c r="J106" i="2"/>
  <c r="T106" i="2"/>
  <c r="AP16" i="11"/>
  <c r="AP20" i="11"/>
  <c r="AP19" i="11"/>
  <c r="AP18" i="11"/>
  <c r="AP15" i="11"/>
  <c r="AP14" i="11"/>
  <c r="AP13" i="11"/>
  <c r="AP12" i="11"/>
  <c r="AP17" i="11"/>
  <c r="AP8" i="11"/>
  <c r="AP11" i="11"/>
  <c r="AP3" i="11"/>
  <c r="AP7" i="11"/>
  <c r="AP5" i="11"/>
  <c r="AP10" i="11"/>
  <c r="AP9" i="11"/>
  <c r="AP4" i="11"/>
  <c r="AP2" i="11"/>
  <c r="AP6" i="11"/>
  <c r="AW20" i="12"/>
  <c r="AW19" i="12"/>
  <c r="AW18" i="12"/>
  <c r="AW17" i="12"/>
  <c r="AW14" i="12"/>
  <c r="AW12" i="12"/>
  <c r="AW16" i="12"/>
  <c r="AW4" i="12"/>
  <c r="AW5" i="12"/>
  <c r="AW2" i="12"/>
  <c r="AW10" i="12"/>
  <c r="AW8" i="12"/>
  <c r="AW6" i="12"/>
  <c r="AW11" i="12"/>
  <c r="AW15" i="12"/>
  <c r="AW9" i="12"/>
  <c r="AW7" i="12"/>
  <c r="AW13" i="12"/>
  <c r="AW3" i="12"/>
  <c r="Z11" i="12"/>
  <c r="Z9" i="12"/>
  <c r="Z7" i="12"/>
  <c r="Z10" i="12"/>
  <c r="Z8" i="12"/>
  <c r="Y43" i="3"/>
  <c r="AR5" i="13"/>
  <c r="AB20" i="4"/>
  <c r="T20" i="4"/>
  <c r="Z20" i="4"/>
  <c r="R20" i="4"/>
  <c r="X20" i="4"/>
  <c r="D20" i="4"/>
  <c r="B49" i="1"/>
  <c r="H17" i="10"/>
  <c r="AM17" i="10" s="1"/>
  <c r="H18" i="10"/>
  <c r="AV16" i="11"/>
  <c r="AV20" i="11"/>
  <c r="AV19" i="11"/>
  <c r="AV18" i="11"/>
  <c r="AV15" i="11"/>
  <c r="AV14" i="11"/>
  <c r="AV13" i="11"/>
  <c r="AV9" i="11"/>
  <c r="AV4" i="11"/>
  <c r="AV2" i="11"/>
  <c r="AV8" i="11"/>
  <c r="AV11" i="11"/>
  <c r="AV3" i="11"/>
  <c r="AV17" i="11"/>
  <c r="AV7" i="11"/>
  <c r="AV5" i="11"/>
  <c r="AV12" i="11"/>
  <c r="AV10" i="11"/>
  <c r="AV6" i="11"/>
  <c r="W8" i="11"/>
  <c r="W11" i="11"/>
  <c r="AC9" i="11"/>
  <c r="W7" i="11"/>
  <c r="AC8" i="11"/>
  <c r="AC11" i="11"/>
  <c r="W10" i="11"/>
  <c r="W9" i="11"/>
  <c r="AC10" i="11"/>
  <c r="AC7" i="11"/>
  <c r="D38" i="2"/>
  <c r="P38" i="2"/>
  <c r="M7" i="11" s="1"/>
  <c r="X38" i="2"/>
  <c r="AF38" i="2"/>
  <c r="P39" i="2"/>
  <c r="M8" i="11" s="1"/>
  <c r="X39" i="2"/>
  <c r="AF39" i="2"/>
  <c r="P40" i="2"/>
  <c r="M9" i="11" s="1"/>
  <c r="X40" i="2"/>
  <c r="AF40" i="2"/>
  <c r="P41" i="2"/>
  <c r="M10" i="11" s="1"/>
  <c r="X41" i="2"/>
  <c r="R10" i="11" s="1"/>
  <c r="AF41" i="2"/>
  <c r="N42" i="2"/>
  <c r="V42" i="2"/>
  <c r="AD42" i="2"/>
  <c r="AL42" i="2"/>
  <c r="F59" i="2"/>
  <c r="N59" i="2"/>
  <c r="V59" i="2"/>
  <c r="AD59" i="2"/>
  <c r="F60" i="2"/>
  <c r="N60" i="2"/>
  <c r="V60" i="2"/>
  <c r="AD60" i="2"/>
  <c r="F61" i="2"/>
  <c r="N61" i="2"/>
  <c r="V61" i="2"/>
  <c r="AD61" i="2"/>
  <c r="F62" i="2"/>
  <c r="N62" i="2"/>
  <c r="V62" i="2"/>
  <c r="AD62" i="2"/>
  <c r="Q17" i="11"/>
  <c r="Q16" i="11"/>
  <c r="W107" i="2"/>
  <c r="AL20" i="11" s="1"/>
  <c r="F115" i="2"/>
  <c r="AX17" i="12"/>
  <c r="AX14" i="12"/>
  <c r="AX12" i="12"/>
  <c r="AX15" i="12"/>
  <c r="AX20" i="12"/>
  <c r="AX5" i="12"/>
  <c r="AX2" i="12"/>
  <c r="AX10" i="12"/>
  <c r="AX8" i="12"/>
  <c r="AX6" i="12"/>
  <c r="AX13" i="12"/>
  <c r="AX19" i="12"/>
  <c r="AX16" i="12"/>
  <c r="AX9" i="12"/>
  <c r="AX7" i="12"/>
  <c r="AX3" i="12"/>
  <c r="AX18" i="12"/>
  <c r="AX11" i="12"/>
  <c r="AX4" i="12"/>
  <c r="W11" i="12"/>
  <c r="AC10" i="12"/>
  <c r="W9" i="12"/>
  <c r="AC8" i="12"/>
  <c r="W7" i="12"/>
  <c r="AC11" i="12"/>
  <c r="AC9" i="12"/>
  <c r="W10" i="12"/>
  <c r="AC7" i="12"/>
  <c r="W8" i="12"/>
  <c r="D38" i="3"/>
  <c r="AB38" i="3"/>
  <c r="AJ38" i="3"/>
  <c r="N39" i="3"/>
  <c r="AD39" i="3"/>
  <c r="AL39" i="3"/>
  <c r="X40" i="3"/>
  <c r="AF40" i="3"/>
  <c r="Z41" i="3"/>
  <c r="T10" i="12" s="1"/>
  <c r="AH41" i="3"/>
  <c r="D42" i="3"/>
  <c r="Z42" i="3"/>
  <c r="T11" i="12" s="1"/>
  <c r="AH42" i="3"/>
  <c r="F59" i="3"/>
  <c r="V59" i="3"/>
  <c r="AD59" i="3"/>
  <c r="F60" i="3"/>
  <c r="V60" i="3"/>
  <c r="AD60" i="3"/>
  <c r="AD61" i="3"/>
  <c r="Z78" i="3"/>
  <c r="AB93" i="3"/>
  <c r="H129" i="3"/>
  <c r="C152" i="3" s="1"/>
  <c r="AV14" i="13"/>
  <c r="AV20" i="13"/>
  <c r="AV19" i="13"/>
  <c r="AV18" i="13"/>
  <c r="AV15" i="13"/>
  <c r="AV17" i="13"/>
  <c r="AV5" i="13"/>
  <c r="AV2" i="13"/>
  <c r="AV16" i="13"/>
  <c r="AV10" i="13"/>
  <c r="AV8" i="13"/>
  <c r="AV6" i="13"/>
  <c r="AV9" i="13"/>
  <c r="AV7" i="13"/>
  <c r="AV12" i="13"/>
  <c r="AV3" i="13"/>
  <c r="AV11" i="13"/>
  <c r="AV4" i="13"/>
  <c r="AV13" i="13"/>
  <c r="AR6" i="13"/>
  <c r="AB21" i="4"/>
  <c r="T21" i="4"/>
  <c r="Z21" i="4"/>
  <c r="R21" i="4"/>
  <c r="X21" i="4"/>
  <c r="D21" i="4"/>
  <c r="R10" i="13"/>
  <c r="X9" i="13"/>
  <c r="X7" i="13"/>
  <c r="R11" i="13"/>
  <c r="X11" i="13"/>
  <c r="X10" i="13"/>
  <c r="X8" i="13"/>
  <c r="R9" i="13"/>
  <c r="R7" i="13"/>
  <c r="AR7" i="13"/>
  <c r="AF38" i="4"/>
  <c r="X38" i="4"/>
  <c r="AL38" i="4"/>
  <c r="AD38" i="4"/>
  <c r="N38" i="4"/>
  <c r="AM38" i="4" s="1"/>
  <c r="AL7" i="13" s="1"/>
  <c r="AB38" i="4"/>
  <c r="AF42" i="4"/>
  <c r="H61" i="4"/>
  <c r="X17" i="13"/>
  <c r="X16" i="13"/>
  <c r="O80" i="4"/>
  <c r="Q18" i="14"/>
  <c r="P18" i="14"/>
  <c r="O94" i="5"/>
  <c r="D93" i="5"/>
  <c r="AE18" i="14"/>
  <c r="V93" i="5"/>
  <c r="AM38" i="1"/>
  <c r="AL7" i="10" s="1"/>
  <c r="B71" i="1"/>
  <c r="J18" i="10"/>
  <c r="AU17" i="11"/>
  <c r="AU16" i="11"/>
  <c r="AU15" i="11"/>
  <c r="AU14" i="11"/>
  <c r="AU13" i="11"/>
  <c r="AU6" i="11"/>
  <c r="AU20" i="11"/>
  <c r="AU9" i="11"/>
  <c r="AU4" i="11"/>
  <c r="AU2" i="11"/>
  <c r="AU8" i="11"/>
  <c r="AU11" i="11"/>
  <c r="AU3" i="11"/>
  <c r="AU19" i="11"/>
  <c r="AU7" i="11"/>
  <c r="AU18" i="11"/>
  <c r="AU5" i="11"/>
  <c r="AU12" i="11"/>
  <c r="AU10" i="11"/>
  <c r="P18" i="2"/>
  <c r="D19" i="2"/>
  <c r="P19" i="2"/>
  <c r="B29" i="2" s="1"/>
  <c r="X19" i="2"/>
  <c r="D20" i="2"/>
  <c r="N20" i="2"/>
  <c r="V20" i="2"/>
  <c r="J21" i="2"/>
  <c r="R21" i="2"/>
  <c r="R6" i="11" s="1"/>
  <c r="Z21" i="2"/>
  <c r="F27" i="2"/>
  <c r="F29" i="2"/>
  <c r="F31" i="2"/>
  <c r="F49" i="2"/>
  <c r="F51" i="2"/>
  <c r="F53" i="2"/>
  <c r="F69" i="2"/>
  <c r="F71" i="2"/>
  <c r="X16" i="11"/>
  <c r="R16" i="11"/>
  <c r="X17" i="11"/>
  <c r="D78" i="2"/>
  <c r="N78" i="2"/>
  <c r="P16" i="11" s="1"/>
  <c r="V78" i="2"/>
  <c r="D79" i="2"/>
  <c r="N79" i="2"/>
  <c r="P17" i="11" s="1"/>
  <c r="V79" i="2"/>
  <c r="J93" i="2"/>
  <c r="T93" i="2"/>
  <c r="AC93" i="2" s="1"/>
  <c r="AL18" i="11" s="1"/>
  <c r="AB93" i="2"/>
  <c r="D106" i="2"/>
  <c r="C19" i="11" s="1"/>
  <c r="N106" i="2"/>
  <c r="V106" i="2"/>
  <c r="X4" i="12"/>
  <c r="X5" i="12"/>
  <c r="X6" i="12"/>
  <c r="R4" i="12"/>
  <c r="R6" i="12"/>
  <c r="R3" i="12"/>
  <c r="X2" i="12"/>
  <c r="X3" i="12"/>
  <c r="R5" i="12"/>
  <c r="R2" i="12"/>
  <c r="R17" i="3"/>
  <c r="R18" i="3"/>
  <c r="B28" i="3" s="1"/>
  <c r="R19" i="3"/>
  <c r="AC19" i="3" s="1"/>
  <c r="Z19" i="3"/>
  <c r="R20" i="3"/>
  <c r="B30" i="3" s="1"/>
  <c r="Z20" i="3"/>
  <c r="R21" i="3"/>
  <c r="Z21" i="3"/>
  <c r="AA43" i="3"/>
  <c r="Q18" i="12"/>
  <c r="P18" i="12"/>
  <c r="O94" i="3"/>
  <c r="D93" i="3"/>
  <c r="AU16" i="13"/>
  <c r="AU15" i="13"/>
  <c r="AU13" i="13"/>
  <c r="AU4" i="13"/>
  <c r="AU14" i="13"/>
  <c r="AU5" i="13"/>
  <c r="AU2" i="13"/>
  <c r="AU10" i="13"/>
  <c r="AU8" i="13"/>
  <c r="AU6" i="13"/>
  <c r="AU19" i="13"/>
  <c r="AU20" i="13"/>
  <c r="AU11" i="13"/>
  <c r="AU17" i="13"/>
  <c r="AU9" i="13"/>
  <c r="AU7" i="13"/>
  <c r="AU12" i="13"/>
  <c r="AU18" i="13"/>
  <c r="AU3" i="13"/>
  <c r="AR3" i="13"/>
  <c r="AB18" i="4"/>
  <c r="AC18" i="4" s="1"/>
  <c r="AL3" i="13" s="1"/>
  <c r="R18" i="4"/>
  <c r="D18" i="4"/>
  <c r="AR18" i="13"/>
  <c r="Z93" i="4"/>
  <c r="R93" i="4"/>
  <c r="H93" i="4"/>
  <c r="X93" i="4"/>
  <c r="P93" i="4"/>
  <c r="P18" i="13" s="1"/>
  <c r="F93" i="4"/>
  <c r="V93" i="4"/>
  <c r="N93" i="4"/>
  <c r="D93" i="4"/>
  <c r="AC93" i="4" s="1"/>
  <c r="AL18" i="13" s="1"/>
  <c r="C20" i="13"/>
  <c r="AM20" i="13" s="1"/>
  <c r="W107" i="4"/>
  <c r="AL20" i="13" s="1"/>
  <c r="B115" i="4"/>
  <c r="V19" i="5"/>
  <c r="AJ38" i="5"/>
  <c r="B87" i="1"/>
  <c r="H38" i="2"/>
  <c r="Q18" i="11"/>
  <c r="P18" i="11"/>
  <c r="X19" i="11"/>
  <c r="R19" i="11"/>
  <c r="AT16" i="12"/>
  <c r="AT15" i="12"/>
  <c r="AT13" i="12"/>
  <c r="AT20" i="12"/>
  <c r="AT19" i="12"/>
  <c r="AT18" i="12"/>
  <c r="AT17" i="12"/>
  <c r="AT11" i="12"/>
  <c r="AT14" i="12"/>
  <c r="AT12" i="12"/>
  <c r="AT9" i="12"/>
  <c r="AT7" i="12"/>
  <c r="AT3" i="12"/>
  <c r="AT4" i="12"/>
  <c r="AT10" i="12"/>
  <c r="AT8" i="12"/>
  <c r="AT6" i="12"/>
  <c r="AT2" i="12"/>
  <c r="AT5" i="12"/>
  <c r="Y4" i="12"/>
  <c r="Y5" i="12"/>
  <c r="Y6" i="12"/>
  <c r="S4" i="12"/>
  <c r="S5" i="12"/>
  <c r="Z40" i="3"/>
  <c r="T9" i="12" s="1"/>
  <c r="AH40" i="3"/>
  <c r="C149" i="3"/>
  <c r="W11" i="13"/>
  <c r="AC10" i="13"/>
  <c r="W9" i="13"/>
  <c r="AC8" i="13"/>
  <c r="W7" i="13"/>
  <c r="W10" i="13"/>
  <c r="AC9" i="13"/>
  <c r="W8" i="13"/>
  <c r="AC7" i="13"/>
  <c r="AC11" i="13"/>
  <c r="AA43" i="4"/>
  <c r="Q15" i="13"/>
  <c r="P14" i="13"/>
  <c r="P13" i="13"/>
  <c r="Q14" i="13"/>
  <c r="Q12" i="13"/>
  <c r="P12" i="13"/>
  <c r="P15" i="13"/>
  <c r="AR12" i="13"/>
  <c r="AD59" i="4"/>
  <c r="V59" i="4"/>
  <c r="W12" i="13" s="1"/>
  <c r="F59" i="4"/>
  <c r="B69" i="4" s="1"/>
  <c r="AB59" i="4"/>
  <c r="T59" i="4"/>
  <c r="D59" i="4"/>
  <c r="AF59" i="4"/>
  <c r="Q18" i="13"/>
  <c r="O94" i="4"/>
  <c r="AD9" i="14"/>
  <c r="AD40" i="5"/>
  <c r="AD10" i="14"/>
  <c r="AD41" i="5"/>
  <c r="AA79" i="1"/>
  <c r="AL17" i="10" s="1"/>
  <c r="B114" i="1"/>
  <c r="C4" i="10"/>
  <c r="AM4" i="10" s="1"/>
  <c r="H16" i="10"/>
  <c r="AM16" i="10" s="1"/>
  <c r="AW16" i="11"/>
  <c r="AW20" i="11"/>
  <c r="AW19" i="11"/>
  <c r="AW18" i="11"/>
  <c r="AW17" i="11"/>
  <c r="AW8" i="11"/>
  <c r="AW15" i="11"/>
  <c r="AW11" i="11"/>
  <c r="AW3" i="11"/>
  <c r="AW14" i="11"/>
  <c r="AW7" i="11"/>
  <c r="AW5" i="11"/>
  <c r="AW13" i="11"/>
  <c r="AW6" i="11"/>
  <c r="AW12" i="11"/>
  <c r="AW9" i="11"/>
  <c r="AW2" i="11"/>
  <c r="AW4" i="11"/>
  <c r="AW10" i="11"/>
  <c r="D18" i="2"/>
  <c r="R18" i="2"/>
  <c r="J19" i="2"/>
  <c r="R19" i="2"/>
  <c r="Z19" i="2"/>
  <c r="F20" i="2"/>
  <c r="E5" i="11" s="1"/>
  <c r="P20" i="2"/>
  <c r="X20" i="2"/>
  <c r="D21" i="2"/>
  <c r="L21" i="2"/>
  <c r="M6" i="11" s="1"/>
  <c r="T21" i="2"/>
  <c r="AB21" i="2"/>
  <c r="AK7" i="11"/>
  <c r="AK10" i="11"/>
  <c r="F78" i="2"/>
  <c r="P78" i="2"/>
  <c r="X78" i="2"/>
  <c r="F79" i="2"/>
  <c r="P79" i="2"/>
  <c r="R17" i="11" s="1"/>
  <c r="X79" i="2"/>
  <c r="F86" i="2"/>
  <c r="X18" i="11"/>
  <c r="R18" i="11"/>
  <c r="D93" i="2"/>
  <c r="N93" i="2"/>
  <c r="V93" i="2"/>
  <c r="O94" i="2"/>
  <c r="F106" i="2"/>
  <c r="D19" i="11" s="1"/>
  <c r="P106" i="2"/>
  <c r="AB17" i="3"/>
  <c r="AB18" i="3"/>
  <c r="T19" i="3"/>
  <c r="AB19" i="3"/>
  <c r="T20" i="3"/>
  <c r="AC20" i="3" s="1"/>
  <c r="AB20" i="3"/>
  <c r="T21" i="3"/>
  <c r="S6" i="12" s="1"/>
  <c r="AB21" i="3"/>
  <c r="R78" i="3"/>
  <c r="D79" i="3"/>
  <c r="AL40" i="4"/>
  <c r="AG59" i="4"/>
  <c r="AL12" i="13" s="1"/>
  <c r="AR13" i="13"/>
  <c r="AD60" i="4"/>
  <c r="V60" i="4"/>
  <c r="F60" i="4"/>
  <c r="AB60" i="4"/>
  <c r="T60" i="4"/>
  <c r="D60" i="4"/>
  <c r="AF60" i="4"/>
  <c r="T93" i="4"/>
  <c r="AT9" i="14"/>
  <c r="AT7" i="14"/>
  <c r="AT17" i="14"/>
  <c r="AT4" i="14"/>
  <c r="AT20" i="14"/>
  <c r="AT19" i="14"/>
  <c r="AT16" i="14"/>
  <c r="AT10" i="14"/>
  <c r="AT8" i="14"/>
  <c r="AT6" i="14"/>
  <c r="AT18" i="14"/>
  <c r="AT12" i="14"/>
  <c r="AT15" i="14"/>
  <c r="AT14" i="14"/>
  <c r="AT5" i="14"/>
  <c r="AT13" i="14"/>
  <c r="AT3" i="14"/>
  <c r="AT2" i="14"/>
  <c r="AT11" i="14"/>
  <c r="Y5" i="14"/>
  <c r="S5" i="14"/>
  <c r="Y4" i="14"/>
  <c r="S4" i="14"/>
  <c r="Y6" i="14"/>
  <c r="S6" i="14"/>
  <c r="S22" i="5"/>
  <c r="AF4" i="14"/>
  <c r="Z19" i="5"/>
  <c r="AR8" i="14"/>
  <c r="AF39" i="5"/>
  <c r="X39" i="5"/>
  <c r="N39" i="5"/>
  <c r="AD39" i="5"/>
  <c r="AL39" i="5"/>
  <c r="D39" i="5"/>
  <c r="AB39" i="5"/>
  <c r="Z39" i="5"/>
  <c r="AM7" i="10"/>
  <c r="F7" i="10"/>
  <c r="C8" i="10"/>
  <c r="AM8" i="10" s="1"/>
  <c r="C9" i="10"/>
  <c r="AM9" i="10" s="1"/>
  <c r="C10" i="10"/>
  <c r="AM10" i="10" s="1"/>
  <c r="C11" i="10"/>
  <c r="AM11" i="10" s="1"/>
  <c r="AM42" i="1"/>
  <c r="AL11" i="10" s="1"/>
  <c r="K18" i="10"/>
  <c r="AC17" i="1"/>
  <c r="AL2" i="10" s="1"/>
  <c r="C3" i="10"/>
  <c r="AM3" i="10" s="1"/>
  <c r="C6" i="10"/>
  <c r="AM6" i="10" s="1"/>
  <c r="AG61" i="1"/>
  <c r="AL14" i="10" s="1"/>
  <c r="I16" i="10"/>
  <c r="AX16" i="11"/>
  <c r="AX20" i="11"/>
  <c r="AX19" i="11"/>
  <c r="AX18" i="11"/>
  <c r="AX15" i="11"/>
  <c r="AX14" i="11"/>
  <c r="AX13" i="11"/>
  <c r="AX12" i="11"/>
  <c r="AX17" i="11"/>
  <c r="AX8" i="11"/>
  <c r="AX11" i="11"/>
  <c r="AX3" i="11"/>
  <c r="AX7" i="11"/>
  <c r="AX5" i="11"/>
  <c r="AX10" i="11"/>
  <c r="AX9" i="11"/>
  <c r="AX4" i="11"/>
  <c r="AX2" i="11"/>
  <c r="AX6" i="11"/>
  <c r="B28" i="2"/>
  <c r="U9" i="11"/>
  <c r="AA10" i="11"/>
  <c r="U8" i="11"/>
  <c r="U11" i="11"/>
  <c r="AA9" i="11"/>
  <c r="U7" i="11"/>
  <c r="AA11" i="11"/>
  <c r="U10" i="11"/>
  <c r="AA8" i="11"/>
  <c r="AA7" i="11"/>
  <c r="L38" i="2"/>
  <c r="T38" i="2"/>
  <c r="AB38" i="2"/>
  <c r="AJ38" i="2"/>
  <c r="L39" i="2"/>
  <c r="T39" i="2"/>
  <c r="AJ39" i="2"/>
  <c r="L40" i="2"/>
  <c r="T40" i="2"/>
  <c r="AJ40" i="2"/>
  <c r="L41" i="2"/>
  <c r="T41" i="2"/>
  <c r="AJ41" i="2"/>
  <c r="J42" i="2"/>
  <c r="R42" i="2"/>
  <c r="Q15" i="11"/>
  <c r="Q14" i="11"/>
  <c r="P15" i="11"/>
  <c r="P14" i="11"/>
  <c r="P13" i="11"/>
  <c r="Q12" i="11"/>
  <c r="P12" i="11"/>
  <c r="J59" i="2"/>
  <c r="AK12" i="11" s="1"/>
  <c r="R59" i="2"/>
  <c r="Z59" i="2"/>
  <c r="J60" i="2"/>
  <c r="AK13" i="11" s="1"/>
  <c r="R60" i="2"/>
  <c r="Q13" i="11" s="1"/>
  <c r="Z60" i="2"/>
  <c r="J61" i="2"/>
  <c r="AK14" i="11" s="1"/>
  <c r="R61" i="2"/>
  <c r="Z61" i="2"/>
  <c r="J62" i="2"/>
  <c r="AK15" i="11" s="1"/>
  <c r="R62" i="2"/>
  <c r="Z62" i="2"/>
  <c r="Q63" i="2"/>
  <c r="AM20" i="11"/>
  <c r="F114" i="2"/>
  <c r="AV15" i="12"/>
  <c r="AV13" i="12"/>
  <c r="AV20" i="12"/>
  <c r="AV19" i="12"/>
  <c r="AV18" i="12"/>
  <c r="AV16" i="12"/>
  <c r="AV14" i="12"/>
  <c r="AV12" i="12"/>
  <c r="AV3" i="12"/>
  <c r="AV4" i="12"/>
  <c r="AV5" i="12"/>
  <c r="AV2" i="12"/>
  <c r="AV10" i="12"/>
  <c r="AV8" i="12"/>
  <c r="AV6" i="12"/>
  <c r="AV17" i="12"/>
  <c r="AV11" i="12"/>
  <c r="AV9" i="12"/>
  <c r="AV7" i="12"/>
  <c r="AC18" i="3"/>
  <c r="U10" i="12"/>
  <c r="AA9" i="12"/>
  <c r="U8" i="12"/>
  <c r="AA7" i="12"/>
  <c r="U11" i="12"/>
  <c r="AA11" i="12"/>
  <c r="AA10" i="12"/>
  <c r="U9" i="12"/>
  <c r="AA8" i="12"/>
  <c r="U7" i="12"/>
  <c r="X38" i="3"/>
  <c r="AF38" i="3"/>
  <c r="Z39" i="3"/>
  <c r="T8" i="12" s="1"/>
  <c r="AH39" i="3"/>
  <c r="D40" i="3"/>
  <c r="AB40" i="3"/>
  <c r="AJ40" i="3"/>
  <c r="N42" i="3"/>
  <c r="AD42" i="3"/>
  <c r="AL42" i="3"/>
  <c r="P14" i="12"/>
  <c r="P15" i="12"/>
  <c r="P13" i="12"/>
  <c r="P12" i="12"/>
  <c r="Q13" i="12"/>
  <c r="R59" i="3"/>
  <c r="B69" i="3" s="1"/>
  <c r="Z59" i="3"/>
  <c r="R60" i="3"/>
  <c r="Z60" i="3"/>
  <c r="R61" i="3"/>
  <c r="AG61" i="3" s="1"/>
  <c r="Z61" i="3"/>
  <c r="R62" i="3"/>
  <c r="AG62" i="3" s="1"/>
  <c r="Z62" i="3"/>
  <c r="Q63" i="3"/>
  <c r="Q16" i="12"/>
  <c r="P16" i="12"/>
  <c r="Q17" i="12"/>
  <c r="D78" i="3"/>
  <c r="F79" i="3"/>
  <c r="T79" i="3"/>
  <c r="H93" i="3"/>
  <c r="AF18" i="12"/>
  <c r="X93" i="3"/>
  <c r="C20" i="12"/>
  <c r="AM20" i="12" s="1"/>
  <c r="B115" i="3"/>
  <c r="AX20" i="13"/>
  <c r="AX19" i="13"/>
  <c r="AX18" i="13"/>
  <c r="AX15" i="13"/>
  <c r="AX13" i="13"/>
  <c r="AX17" i="13"/>
  <c r="AX14" i="13"/>
  <c r="AX12" i="13"/>
  <c r="AX16" i="13"/>
  <c r="AX11" i="13"/>
  <c r="AX9" i="13"/>
  <c r="AX7" i="13"/>
  <c r="AX4" i="13"/>
  <c r="AX5" i="13"/>
  <c r="AX2" i="13"/>
  <c r="AX10" i="13"/>
  <c r="AX8" i="13"/>
  <c r="AX6" i="13"/>
  <c r="AX3" i="13"/>
  <c r="V20" i="4"/>
  <c r="B30" i="4" s="1"/>
  <c r="B31" i="4"/>
  <c r="AH38" i="4"/>
  <c r="AD40" i="4"/>
  <c r="AR10" i="13"/>
  <c r="AL41" i="4"/>
  <c r="AD41" i="4"/>
  <c r="N41" i="4"/>
  <c r="AJ41" i="4"/>
  <c r="AB41" i="4"/>
  <c r="D41" i="4"/>
  <c r="AR11" i="13"/>
  <c r="AL42" i="4"/>
  <c r="AD42" i="4"/>
  <c r="N42" i="4"/>
  <c r="AJ42" i="4"/>
  <c r="AB42" i="4"/>
  <c r="J42" i="4"/>
  <c r="Z42" i="4"/>
  <c r="T11" i="13" s="1"/>
  <c r="X59" i="4"/>
  <c r="AR14" i="13"/>
  <c r="AD61" i="4"/>
  <c r="V61" i="4"/>
  <c r="F61" i="4"/>
  <c r="AB61" i="4"/>
  <c r="T61" i="4"/>
  <c r="R14" i="13" s="1"/>
  <c r="D61" i="4"/>
  <c r="AF61" i="4"/>
  <c r="H129" i="4"/>
  <c r="AH39" i="5"/>
  <c r="AM14" i="10"/>
  <c r="C15" i="10"/>
  <c r="AM15" i="10" s="1"/>
  <c r="B72" i="1"/>
  <c r="AA78" i="1"/>
  <c r="AL16" i="10" s="1"/>
  <c r="B86" i="1"/>
  <c r="X6" i="11"/>
  <c r="R3" i="11"/>
  <c r="X4" i="11"/>
  <c r="R4" i="11"/>
  <c r="X2" i="11"/>
  <c r="AN2" i="11" s="1"/>
  <c r="R2" i="11"/>
  <c r="X3" i="11"/>
  <c r="X5" i="11"/>
  <c r="L19" i="2"/>
  <c r="T19" i="2"/>
  <c r="AB19" i="2"/>
  <c r="J20" i="2"/>
  <c r="R20" i="2"/>
  <c r="R5" i="11" s="1"/>
  <c r="Z20" i="2"/>
  <c r="Q22" i="2"/>
  <c r="F28" i="2"/>
  <c r="F30" i="2"/>
  <c r="AB10" i="11"/>
  <c r="V8" i="11"/>
  <c r="V11" i="11"/>
  <c r="AB9" i="11"/>
  <c r="V7" i="11"/>
  <c r="AB8" i="11"/>
  <c r="AB7" i="11"/>
  <c r="AB11" i="11"/>
  <c r="V10" i="11"/>
  <c r="V9" i="11"/>
  <c r="AK11" i="11"/>
  <c r="Y43" i="2"/>
  <c r="F50" i="2"/>
  <c r="F52" i="2"/>
  <c r="R15" i="11"/>
  <c r="R14" i="11"/>
  <c r="R13" i="11"/>
  <c r="X14" i="11"/>
  <c r="X13" i="11"/>
  <c r="R12" i="11"/>
  <c r="X15" i="11"/>
  <c r="X12" i="11"/>
  <c r="S63" i="2"/>
  <c r="F70" i="2"/>
  <c r="F72" i="2"/>
  <c r="H78" i="2"/>
  <c r="R78" i="2"/>
  <c r="Z78" i="2"/>
  <c r="H79" i="2"/>
  <c r="R79" i="2"/>
  <c r="Z79" i="2"/>
  <c r="H106" i="2"/>
  <c r="R106" i="2"/>
  <c r="C149" i="2"/>
  <c r="AU15" i="12"/>
  <c r="AU13" i="12"/>
  <c r="AU20" i="12"/>
  <c r="AU19" i="12"/>
  <c r="AU18" i="12"/>
  <c r="AU17" i="12"/>
  <c r="AU14" i="12"/>
  <c r="AU12" i="12"/>
  <c r="AU9" i="12"/>
  <c r="AU7" i="12"/>
  <c r="AU3" i="12"/>
  <c r="AU4" i="12"/>
  <c r="AU5" i="12"/>
  <c r="AU2" i="12"/>
  <c r="AU16" i="12"/>
  <c r="AU6" i="12"/>
  <c r="AU10" i="12"/>
  <c r="AU11" i="12"/>
  <c r="AU8" i="12"/>
  <c r="V19" i="3"/>
  <c r="V20" i="3"/>
  <c r="V21" i="3"/>
  <c r="AM41" i="3"/>
  <c r="X60" i="4"/>
  <c r="AG61" i="4"/>
  <c r="AL14" i="13" s="1"/>
  <c r="AR15" i="13"/>
  <c r="AD62" i="4"/>
  <c r="V62" i="4"/>
  <c r="F62" i="4"/>
  <c r="AG62" i="4" s="1"/>
  <c r="AL15" i="13" s="1"/>
  <c r="AB62" i="4"/>
  <c r="T62" i="4"/>
  <c r="D62" i="4"/>
  <c r="AF62" i="4"/>
  <c r="R19" i="13"/>
  <c r="X19" i="13"/>
  <c r="AR3" i="14"/>
  <c r="D18" i="5"/>
  <c r="AC18" i="5" s="1"/>
  <c r="AL3" i="14" s="1"/>
  <c r="R18" i="5"/>
  <c r="Q15" i="14"/>
  <c r="P15" i="14"/>
  <c r="P13" i="14"/>
  <c r="Q14" i="14"/>
  <c r="Q12" i="14"/>
  <c r="P14" i="14"/>
  <c r="P12" i="14"/>
  <c r="Q13" i="14"/>
  <c r="AR12" i="14"/>
  <c r="AB59" i="5"/>
  <c r="T59" i="5"/>
  <c r="D59" i="5"/>
  <c r="Z59" i="5"/>
  <c r="H59" i="5"/>
  <c r="X59" i="5"/>
  <c r="AF59" i="5"/>
  <c r="F59" i="5"/>
  <c r="AD59" i="5"/>
  <c r="V59" i="5"/>
  <c r="C18" i="10"/>
  <c r="B100" i="1"/>
  <c r="AT17" i="11"/>
  <c r="AT20" i="11"/>
  <c r="AT19" i="11"/>
  <c r="AT18" i="11"/>
  <c r="AT12" i="11"/>
  <c r="AT10" i="11"/>
  <c r="AT6" i="11"/>
  <c r="AT9" i="11"/>
  <c r="AT4" i="11"/>
  <c r="AT2" i="11"/>
  <c r="AT16" i="11"/>
  <c r="AT15" i="11"/>
  <c r="AT14" i="11"/>
  <c r="AT8" i="11"/>
  <c r="AT7" i="11"/>
  <c r="AT5" i="11"/>
  <c r="AT13" i="11"/>
  <c r="AT11" i="11"/>
  <c r="Y4" i="11"/>
  <c r="S6" i="11"/>
  <c r="S4" i="11"/>
  <c r="Y5" i="11"/>
  <c r="S5" i="11"/>
  <c r="Y6" i="11"/>
  <c r="AC18" i="2"/>
  <c r="AL3" i="11" s="1"/>
  <c r="S22" i="2"/>
  <c r="X11" i="11"/>
  <c r="X7" i="11"/>
  <c r="R9" i="11"/>
  <c r="X10" i="11"/>
  <c r="R8" i="11"/>
  <c r="R7" i="11"/>
  <c r="R11" i="11"/>
  <c r="X9" i="11"/>
  <c r="X8" i="11"/>
  <c r="N38" i="2"/>
  <c r="V38" i="2"/>
  <c r="AM38" i="2" s="1"/>
  <c r="AL7" i="11" s="1"/>
  <c r="AD38" i="2"/>
  <c r="AL38" i="2"/>
  <c r="AD39" i="2"/>
  <c r="AL39" i="2"/>
  <c r="AD40" i="2"/>
  <c r="AL40" i="2"/>
  <c r="AD41" i="2"/>
  <c r="AL41" i="2"/>
  <c r="L42" i="2"/>
  <c r="T42" i="2"/>
  <c r="AJ42" i="2"/>
  <c r="W15" i="11"/>
  <c r="W14" i="11"/>
  <c r="W13" i="11"/>
  <c r="AC15" i="11"/>
  <c r="AC14" i="11"/>
  <c r="AC13" i="11"/>
  <c r="AC12" i="11"/>
  <c r="W12" i="11"/>
  <c r="D59" i="2"/>
  <c r="L59" i="2"/>
  <c r="AB59" i="2"/>
  <c r="D60" i="2"/>
  <c r="L60" i="2"/>
  <c r="AB60" i="2"/>
  <c r="D61" i="2"/>
  <c r="L61" i="2"/>
  <c r="AB61" i="2"/>
  <c r="D62" i="2"/>
  <c r="B72" i="2" s="1"/>
  <c r="L62" i="2"/>
  <c r="AB62" i="2"/>
  <c r="U63" i="2"/>
  <c r="S22" i="3"/>
  <c r="X11" i="12"/>
  <c r="R10" i="12"/>
  <c r="X9" i="12"/>
  <c r="R8" i="12"/>
  <c r="X7" i="12"/>
  <c r="X10" i="12"/>
  <c r="R9" i="12"/>
  <c r="X8" i="12"/>
  <c r="R7" i="12"/>
  <c r="Z38" i="3"/>
  <c r="T7" i="12" s="1"/>
  <c r="AH38" i="3"/>
  <c r="D39" i="3"/>
  <c r="AJ39" i="3"/>
  <c r="N40" i="3"/>
  <c r="AD40" i="3"/>
  <c r="AL40" i="3"/>
  <c r="AF41" i="3"/>
  <c r="X42" i="3"/>
  <c r="R11" i="12" s="1"/>
  <c r="AF42" i="3"/>
  <c r="AC15" i="12"/>
  <c r="AC13" i="12"/>
  <c r="W15" i="12"/>
  <c r="W13" i="12"/>
  <c r="AC12" i="12"/>
  <c r="AC14" i="12"/>
  <c r="W12" i="12"/>
  <c r="W14" i="12"/>
  <c r="F78" i="3"/>
  <c r="AG16" i="12"/>
  <c r="X78" i="3"/>
  <c r="H79" i="3"/>
  <c r="AG17" i="12"/>
  <c r="X79" i="3"/>
  <c r="X19" i="12"/>
  <c r="R19" i="12"/>
  <c r="AR4" i="13"/>
  <c r="AB19" i="4"/>
  <c r="T19" i="4"/>
  <c r="Z19" i="4"/>
  <c r="R19" i="4"/>
  <c r="AC19" i="4" s="1"/>
  <c r="AL4" i="13" s="1"/>
  <c r="X19" i="4"/>
  <c r="D19" i="4"/>
  <c r="AJ39" i="4"/>
  <c r="H59" i="4"/>
  <c r="Z59" i="4"/>
  <c r="Q63" i="4"/>
  <c r="AU17" i="14"/>
  <c r="AU3" i="14"/>
  <c r="AU14" i="14"/>
  <c r="AU12" i="14"/>
  <c r="AU5" i="14"/>
  <c r="AU2" i="14"/>
  <c r="AU20" i="14"/>
  <c r="AU19" i="14"/>
  <c r="AU18" i="14"/>
  <c r="AU15" i="14"/>
  <c r="AU13" i="14"/>
  <c r="AU11" i="14"/>
  <c r="AU9" i="14"/>
  <c r="AU6" i="14"/>
  <c r="AU16" i="14"/>
  <c r="AU7" i="14"/>
  <c r="AU8" i="14"/>
  <c r="AU10" i="14"/>
  <c r="AU4" i="14"/>
  <c r="B28" i="5"/>
  <c r="AR5" i="14"/>
  <c r="X20" i="5"/>
  <c r="D20" i="5"/>
  <c r="V20" i="5"/>
  <c r="T20" i="5"/>
  <c r="AB20" i="5"/>
  <c r="Z20" i="5"/>
  <c r="X11" i="14"/>
  <c r="R11" i="14"/>
  <c r="X10" i="14"/>
  <c r="R9" i="14"/>
  <c r="X8" i="14"/>
  <c r="R7" i="14"/>
  <c r="X9" i="14"/>
  <c r="X7" i="14"/>
  <c r="R8" i="14"/>
  <c r="R10" i="14"/>
  <c r="AR7" i="14"/>
  <c r="AL38" i="5"/>
  <c r="AD38" i="5"/>
  <c r="N38" i="5"/>
  <c r="Z38" i="5"/>
  <c r="AH38" i="5"/>
  <c r="X38" i="5"/>
  <c r="AF38" i="5"/>
  <c r="D38" i="5"/>
  <c r="AR14" i="14"/>
  <c r="AB61" i="5"/>
  <c r="T61" i="5"/>
  <c r="D61" i="5"/>
  <c r="Z61" i="5"/>
  <c r="H61" i="5"/>
  <c r="X61" i="5"/>
  <c r="AF61" i="5"/>
  <c r="F61" i="5"/>
  <c r="AD61" i="5"/>
  <c r="V61" i="5"/>
  <c r="H13" i="10"/>
  <c r="N19" i="2"/>
  <c r="V19" i="2"/>
  <c r="T20" i="2"/>
  <c r="T78" i="2"/>
  <c r="X19" i="14"/>
  <c r="R19" i="14"/>
  <c r="H146" i="5"/>
  <c r="X15" i="12"/>
  <c r="X13" i="12"/>
  <c r="R15" i="12"/>
  <c r="R13" i="12"/>
  <c r="X14" i="12"/>
  <c r="R14" i="12"/>
  <c r="X12" i="12"/>
  <c r="R12" i="12"/>
  <c r="S63" i="3"/>
  <c r="H78" i="3"/>
  <c r="T78" i="3"/>
  <c r="N79" i="3"/>
  <c r="P17" i="12" s="1"/>
  <c r="V79" i="3"/>
  <c r="J93" i="3"/>
  <c r="V93" i="3"/>
  <c r="F106" i="3"/>
  <c r="D19" i="12" s="1"/>
  <c r="AM19" i="12" s="1"/>
  <c r="P106" i="3"/>
  <c r="AP17" i="12"/>
  <c r="AP14" i="12"/>
  <c r="AP12" i="12"/>
  <c r="AP15" i="12"/>
  <c r="AP5" i="12"/>
  <c r="AP2" i="12"/>
  <c r="AP10" i="12"/>
  <c r="AP8" i="12"/>
  <c r="AP6" i="12"/>
  <c r="AP20" i="12"/>
  <c r="AP9" i="12"/>
  <c r="AP7" i="12"/>
  <c r="AP18" i="12"/>
  <c r="AP13" i="12"/>
  <c r="AP3" i="12"/>
  <c r="AP19" i="12"/>
  <c r="AP16" i="12"/>
  <c r="AP11" i="12"/>
  <c r="AP4" i="12"/>
  <c r="AW16" i="13"/>
  <c r="AW17" i="13"/>
  <c r="AW14" i="13"/>
  <c r="AW10" i="13"/>
  <c r="AW8" i="13"/>
  <c r="AW6" i="13"/>
  <c r="AW19" i="13"/>
  <c r="AW18" i="13"/>
  <c r="AW15" i="13"/>
  <c r="AW11" i="13"/>
  <c r="AW12" i="13"/>
  <c r="AW3" i="13"/>
  <c r="AW13" i="13"/>
  <c r="AW4" i="13"/>
  <c r="AW20" i="13"/>
  <c r="AW5" i="13"/>
  <c r="AW9" i="13"/>
  <c r="AW7" i="13"/>
  <c r="AW2" i="13"/>
  <c r="Z10" i="13"/>
  <c r="T9" i="13"/>
  <c r="Z8" i="13"/>
  <c r="T7" i="13"/>
  <c r="Z11" i="13"/>
  <c r="Z9" i="13"/>
  <c r="Z7" i="13"/>
  <c r="T10" i="13"/>
  <c r="F78" i="4"/>
  <c r="P78" i="4"/>
  <c r="R16" i="13" s="1"/>
  <c r="X78" i="4"/>
  <c r="F79" i="4"/>
  <c r="P79" i="4"/>
  <c r="R17" i="13" s="1"/>
  <c r="X79" i="4"/>
  <c r="X18" i="13"/>
  <c r="R18" i="13"/>
  <c r="F106" i="4"/>
  <c r="D19" i="13" s="1"/>
  <c r="AM19" i="13" s="1"/>
  <c r="P106" i="4"/>
  <c r="AV4" i="14"/>
  <c r="AV14" i="14"/>
  <c r="AV20" i="14"/>
  <c r="AV19" i="14"/>
  <c r="AV16" i="14"/>
  <c r="AV10" i="14"/>
  <c r="AV8" i="14"/>
  <c r="AV6" i="14"/>
  <c r="AV18" i="14"/>
  <c r="AV15" i="14"/>
  <c r="AV13" i="14"/>
  <c r="AV11" i="14"/>
  <c r="AV9" i="14"/>
  <c r="AV7" i="14"/>
  <c r="AV12" i="14"/>
  <c r="AV5" i="14"/>
  <c r="AV3" i="14"/>
  <c r="AV2" i="14"/>
  <c r="AV17" i="14"/>
  <c r="AR4" i="14"/>
  <c r="X19" i="5"/>
  <c r="D19" i="5"/>
  <c r="AB21" i="5"/>
  <c r="AC10" i="14"/>
  <c r="W9" i="14"/>
  <c r="AC8" i="14"/>
  <c r="W7" i="14"/>
  <c r="AC11" i="14"/>
  <c r="AC9" i="14"/>
  <c r="W8" i="14"/>
  <c r="AC7" i="14"/>
  <c r="AA43" i="5"/>
  <c r="AR10" i="14"/>
  <c r="AJ41" i="5"/>
  <c r="AB41" i="5"/>
  <c r="W10" i="14" s="1"/>
  <c r="D41" i="5"/>
  <c r="F93" i="5"/>
  <c r="AC93" i="5" s="1"/>
  <c r="AL18" i="14" s="1"/>
  <c r="AF18" i="14"/>
  <c r="X93" i="5"/>
  <c r="H123" i="5"/>
  <c r="H129" i="5" s="1"/>
  <c r="AQ2" i="10"/>
  <c r="N78" i="3"/>
  <c r="V78" i="3"/>
  <c r="B86" i="3" s="1"/>
  <c r="X18" i="12"/>
  <c r="R18" i="12"/>
  <c r="X5" i="13"/>
  <c r="X6" i="13"/>
  <c r="R5" i="13"/>
  <c r="X3" i="13"/>
  <c r="R6" i="13"/>
  <c r="R3" i="13"/>
  <c r="R2" i="13"/>
  <c r="X4" i="13"/>
  <c r="X2" i="13"/>
  <c r="AN2" i="13" s="1"/>
  <c r="Y43" i="4"/>
  <c r="X15" i="13"/>
  <c r="X13" i="13"/>
  <c r="R13" i="13"/>
  <c r="X14" i="13"/>
  <c r="R15" i="13"/>
  <c r="X12" i="13"/>
  <c r="R12" i="13"/>
  <c r="S63" i="4"/>
  <c r="H78" i="4"/>
  <c r="R78" i="4"/>
  <c r="Z78" i="4"/>
  <c r="H79" i="4"/>
  <c r="R79" i="4"/>
  <c r="Z79" i="4"/>
  <c r="H106" i="4"/>
  <c r="R106" i="4"/>
  <c r="C149" i="4"/>
  <c r="Q17" i="14"/>
  <c r="Q16" i="14"/>
  <c r="M80" i="5"/>
  <c r="D20" i="8"/>
  <c r="AT17" i="13"/>
  <c r="AT14" i="13"/>
  <c r="AT12" i="13"/>
  <c r="AT20" i="13"/>
  <c r="AT19" i="13"/>
  <c r="AT18" i="13"/>
  <c r="AT15" i="13"/>
  <c r="AT13" i="13"/>
  <c r="AT3" i="13"/>
  <c r="AT4" i="13"/>
  <c r="AT16" i="13"/>
  <c r="AT5" i="13"/>
  <c r="AT2" i="13"/>
  <c r="AT10" i="13"/>
  <c r="AT8" i="13"/>
  <c r="AT6" i="13"/>
  <c r="AT11" i="13"/>
  <c r="AT9" i="13"/>
  <c r="AT7" i="13"/>
  <c r="Y6" i="13"/>
  <c r="S4" i="13"/>
  <c r="S5" i="13"/>
  <c r="S6" i="13"/>
  <c r="Y4" i="13"/>
  <c r="Y5" i="13"/>
  <c r="X39" i="4"/>
  <c r="AF39" i="4"/>
  <c r="Z40" i="4"/>
  <c r="B51" i="4" s="1"/>
  <c r="AH40" i="4"/>
  <c r="AC14" i="13"/>
  <c r="W14" i="13"/>
  <c r="W15" i="13"/>
  <c r="W13" i="13"/>
  <c r="AC15" i="13"/>
  <c r="AC12" i="13"/>
  <c r="AC13" i="13"/>
  <c r="U63" i="4"/>
  <c r="AW14" i="14"/>
  <c r="AW12" i="14"/>
  <c r="AW5" i="14"/>
  <c r="AW2" i="14"/>
  <c r="AW20" i="14"/>
  <c r="AW19" i="14"/>
  <c r="AW16" i="14"/>
  <c r="AW18" i="14"/>
  <c r="AW15" i="14"/>
  <c r="AW13" i="14"/>
  <c r="AW11" i="14"/>
  <c r="AW9" i="14"/>
  <c r="AW7" i="14"/>
  <c r="AW17" i="14"/>
  <c r="AW3" i="14"/>
  <c r="AW6" i="14"/>
  <c r="AW8" i="14"/>
  <c r="AW4" i="14"/>
  <c r="AW10" i="14"/>
  <c r="R19" i="5"/>
  <c r="R4" i="14" s="1"/>
  <c r="AR11" i="14"/>
  <c r="AJ42" i="5"/>
  <c r="AB42" i="5"/>
  <c r="W11" i="14" s="1"/>
  <c r="J42" i="5"/>
  <c r="AM42" i="5" s="1"/>
  <c r="AL11" i="14" s="1"/>
  <c r="AH42" i="5"/>
  <c r="AR13" i="14"/>
  <c r="AB60" i="5"/>
  <c r="T60" i="5"/>
  <c r="R13" i="14" s="1"/>
  <c r="D60" i="5"/>
  <c r="AR15" i="14"/>
  <c r="AB62" i="5"/>
  <c r="T62" i="5"/>
  <c r="D62" i="5"/>
  <c r="L93" i="5"/>
  <c r="R17" i="12"/>
  <c r="X16" i="12"/>
  <c r="X17" i="12"/>
  <c r="R16" i="12"/>
  <c r="J106" i="3"/>
  <c r="T106" i="3"/>
  <c r="B49" i="4"/>
  <c r="L78" i="4"/>
  <c r="T78" i="4"/>
  <c r="L79" i="4"/>
  <c r="T79" i="4"/>
  <c r="J106" i="4"/>
  <c r="T106" i="4"/>
  <c r="AP20" i="13"/>
  <c r="AP19" i="13"/>
  <c r="AP18" i="13"/>
  <c r="AP15" i="13"/>
  <c r="AP13" i="13"/>
  <c r="AP17" i="13"/>
  <c r="AP14" i="13"/>
  <c r="AP12" i="13"/>
  <c r="AP11" i="13"/>
  <c r="AP16" i="13"/>
  <c r="AP9" i="13"/>
  <c r="AP7" i="13"/>
  <c r="AP4" i="13"/>
  <c r="AP5" i="13"/>
  <c r="AP2" i="13"/>
  <c r="AP10" i="13"/>
  <c r="AP8" i="13"/>
  <c r="AP6" i="13"/>
  <c r="AP3" i="13"/>
  <c r="AX20" i="14"/>
  <c r="AX19" i="14"/>
  <c r="AX16" i="14"/>
  <c r="AX10" i="14"/>
  <c r="AX8" i="14"/>
  <c r="AX6" i="14"/>
  <c r="AX18" i="14"/>
  <c r="AX9" i="14"/>
  <c r="AX7" i="14"/>
  <c r="AX17" i="14"/>
  <c r="AX3" i="14"/>
  <c r="AX4" i="14"/>
  <c r="AX5" i="14"/>
  <c r="AX15" i="14"/>
  <c r="AX14" i="14"/>
  <c r="AX11" i="14"/>
  <c r="AX12" i="14"/>
  <c r="AX2" i="14"/>
  <c r="AX13" i="14"/>
  <c r="B27" i="5"/>
  <c r="AR6" i="14"/>
  <c r="X21" i="5"/>
  <c r="D21" i="5"/>
  <c r="U11" i="14"/>
  <c r="AA11" i="14"/>
  <c r="U9" i="14"/>
  <c r="AA8" i="14"/>
  <c r="U8" i="14"/>
  <c r="AA10" i="14"/>
  <c r="U10" i="14"/>
  <c r="U7" i="14"/>
  <c r="AA9" i="14"/>
  <c r="AA7" i="14"/>
  <c r="AS20" i="10"/>
  <c r="D24" i="8"/>
  <c r="L24" i="8" s="1"/>
  <c r="U11" i="13"/>
  <c r="AA10" i="13"/>
  <c r="U9" i="13"/>
  <c r="AA8" i="13"/>
  <c r="U7" i="13"/>
  <c r="AA11" i="13"/>
  <c r="U10" i="13"/>
  <c r="AA9" i="13"/>
  <c r="U8" i="13"/>
  <c r="AA7" i="13"/>
  <c r="Z39" i="4"/>
  <c r="T8" i="13" s="1"/>
  <c r="AH39" i="4"/>
  <c r="Q17" i="13"/>
  <c r="P16" i="13"/>
  <c r="Q16" i="13"/>
  <c r="P17" i="13"/>
  <c r="X4" i="14"/>
  <c r="X6" i="14"/>
  <c r="R6" i="14"/>
  <c r="R3" i="14"/>
  <c r="X2" i="14"/>
  <c r="R2" i="14"/>
  <c r="AN2" i="14" s="1"/>
  <c r="J27" i="5" s="1"/>
  <c r="I6" i="8" s="1"/>
  <c r="X5" i="14"/>
  <c r="R5" i="14"/>
  <c r="X3" i="14"/>
  <c r="H125" i="5"/>
  <c r="T10" i="14"/>
  <c r="Z9" i="14"/>
  <c r="T8" i="14"/>
  <c r="Z7" i="14"/>
  <c r="Z10" i="14"/>
  <c r="Z8" i="14"/>
  <c r="T7" i="14"/>
  <c r="Z11" i="14"/>
  <c r="T11" i="14"/>
  <c r="F78" i="5"/>
  <c r="P78" i="5"/>
  <c r="R16" i="14" s="1"/>
  <c r="X78" i="5"/>
  <c r="F79" i="5"/>
  <c r="P79" i="5"/>
  <c r="R17" i="14" s="1"/>
  <c r="X79" i="5"/>
  <c r="R18" i="14"/>
  <c r="X18" i="14"/>
  <c r="F106" i="5"/>
  <c r="B114" i="5" s="1"/>
  <c r="N106" i="5"/>
  <c r="V106" i="5"/>
  <c r="AQ6" i="10"/>
  <c r="AQ9" i="10"/>
  <c r="AQ13" i="10"/>
  <c r="Y43" i="5"/>
  <c r="R15" i="14"/>
  <c r="X14" i="14"/>
  <c r="X12" i="14"/>
  <c r="R14" i="14"/>
  <c r="R12" i="14"/>
  <c r="X15" i="14"/>
  <c r="X13" i="14"/>
  <c r="S63" i="5"/>
  <c r="H78" i="5"/>
  <c r="R78" i="5"/>
  <c r="Z78" i="5"/>
  <c r="H79" i="5"/>
  <c r="R79" i="5"/>
  <c r="Z79" i="5"/>
  <c r="H106" i="5"/>
  <c r="P106" i="5"/>
  <c r="AQ14" i="10"/>
  <c r="AQ17" i="10"/>
  <c r="AQ19" i="10"/>
  <c r="Z40" i="5"/>
  <c r="T9" i="14" s="1"/>
  <c r="AH40" i="5"/>
  <c r="AC15" i="14"/>
  <c r="AC13" i="14"/>
  <c r="W14" i="14"/>
  <c r="W13" i="14"/>
  <c r="AC12" i="14"/>
  <c r="W15" i="14"/>
  <c r="W12" i="14"/>
  <c r="U63" i="5"/>
  <c r="AM20" i="14"/>
  <c r="AQ3" i="10"/>
  <c r="AQ15" i="10"/>
  <c r="AS19" i="10"/>
  <c r="J78" i="5"/>
  <c r="T78" i="5"/>
  <c r="J79" i="5"/>
  <c r="T79" i="5"/>
  <c r="H93" i="5"/>
  <c r="Z93" i="5"/>
  <c r="J106" i="5"/>
  <c r="R106" i="5"/>
  <c r="C149" i="5"/>
  <c r="AQ20" i="10"/>
  <c r="AN2" i="12"/>
  <c r="J27" i="3" s="1"/>
  <c r="G6" i="8" s="1"/>
  <c r="X16" i="14"/>
  <c r="X17" i="14"/>
  <c r="D78" i="5"/>
  <c r="N78" i="5"/>
  <c r="P16" i="14" s="1"/>
  <c r="V78" i="5"/>
  <c r="D79" i="5"/>
  <c r="N79" i="5"/>
  <c r="P17" i="14" s="1"/>
  <c r="V79" i="5"/>
  <c r="J93" i="5"/>
  <c r="T93" i="5"/>
  <c r="AB93" i="5"/>
  <c r="D106" i="5"/>
  <c r="C19" i="14" s="1"/>
  <c r="L106" i="5"/>
  <c r="T106" i="5"/>
  <c r="J107" i="5"/>
  <c r="W107" i="5" s="1"/>
  <c r="AL20" i="14" s="1"/>
  <c r="AP20" i="14"/>
  <c r="AP19" i="14"/>
  <c r="AP16" i="14"/>
  <c r="AP10" i="14"/>
  <c r="AP8" i="14"/>
  <c r="AP6" i="14"/>
  <c r="AP18" i="14"/>
  <c r="AP9" i="14"/>
  <c r="AP7" i="14"/>
  <c r="AP17" i="14"/>
  <c r="AP3" i="14"/>
  <c r="AP4" i="14"/>
  <c r="AP12" i="14"/>
  <c r="AP11" i="14"/>
  <c r="AP13" i="14"/>
  <c r="AP15" i="14"/>
  <c r="AP14" i="14"/>
  <c r="AP5" i="14"/>
  <c r="AQ12" i="10"/>
  <c r="AQ16" i="10"/>
  <c r="AM19" i="11" l="1"/>
  <c r="D19" i="14"/>
  <c r="AM19" i="14"/>
  <c r="B100" i="4"/>
  <c r="B87" i="4"/>
  <c r="AA78" i="4"/>
  <c r="AL16" i="13" s="1"/>
  <c r="Q12" i="12"/>
  <c r="AG59" i="3"/>
  <c r="B70" i="2"/>
  <c r="AG60" i="3"/>
  <c r="Q14" i="12"/>
  <c r="AG60" i="5"/>
  <c r="AL13" i="14" s="1"/>
  <c r="AG60" i="4"/>
  <c r="AL13" i="13" s="1"/>
  <c r="AG61" i="5"/>
  <c r="AL14" i="14" s="1"/>
  <c r="Q15" i="12"/>
  <c r="B72" i="3"/>
  <c r="AM42" i="4"/>
  <c r="AL11" i="13" s="1"/>
  <c r="B52" i="3"/>
  <c r="AM40" i="4"/>
  <c r="AL9" i="13" s="1"/>
  <c r="AM39" i="4"/>
  <c r="AL8" i="13" s="1"/>
  <c r="B49" i="3"/>
  <c r="AM42" i="3"/>
  <c r="AM41" i="2"/>
  <c r="AL10" i="11" s="1"/>
  <c r="AM39" i="5"/>
  <c r="AL8" i="14" s="1"/>
  <c r="R8" i="13"/>
  <c r="B53" i="2"/>
  <c r="B50" i="2"/>
  <c r="AC21" i="3"/>
  <c r="AC21" i="4"/>
  <c r="AL6" i="13" s="1"/>
  <c r="R4" i="13"/>
  <c r="AC20" i="4"/>
  <c r="AL5" i="13" s="1"/>
  <c r="AC21" i="2"/>
  <c r="AL6" i="11" s="1"/>
  <c r="B31" i="2"/>
  <c r="B30" i="2"/>
  <c r="H14" i="14"/>
  <c r="D16" i="11"/>
  <c r="C17" i="11"/>
  <c r="C7" i="12"/>
  <c r="AM7" i="12" s="1"/>
  <c r="C4" i="13"/>
  <c r="AM4" i="13" s="1"/>
  <c r="J27" i="4"/>
  <c r="H6" i="8" s="1"/>
  <c r="AS2" i="13"/>
  <c r="C16" i="14"/>
  <c r="AN16" i="10"/>
  <c r="H86" i="1"/>
  <c r="AN17" i="10"/>
  <c r="H87" i="1"/>
  <c r="C5" i="13"/>
  <c r="AM5" i="13" s="1"/>
  <c r="J27" i="2"/>
  <c r="F6" i="8" s="1"/>
  <c r="AS2" i="11"/>
  <c r="C17" i="14"/>
  <c r="D16" i="12"/>
  <c r="AG60" i="2"/>
  <c r="AL13" i="11" s="1"/>
  <c r="B100" i="5"/>
  <c r="B29" i="4"/>
  <c r="AN19" i="11"/>
  <c r="H114" i="2"/>
  <c r="W106" i="5"/>
  <c r="AL19" i="14" s="1"/>
  <c r="AN19" i="14"/>
  <c r="H114" i="5"/>
  <c r="B29" i="5"/>
  <c r="AN4" i="10"/>
  <c r="H29" i="1"/>
  <c r="B87" i="5"/>
  <c r="AN20" i="13"/>
  <c r="H115" i="4"/>
  <c r="AC93" i="3"/>
  <c r="AC17" i="3"/>
  <c r="B27" i="3"/>
  <c r="AA78" i="2"/>
  <c r="AL16" i="11" s="1"/>
  <c r="AC19" i="2"/>
  <c r="AL4" i="11" s="1"/>
  <c r="B31" i="3"/>
  <c r="AC20" i="2"/>
  <c r="AL5" i="11" s="1"/>
  <c r="AS2" i="12"/>
  <c r="E25" i="8"/>
  <c r="B86" i="4"/>
  <c r="AM39" i="3"/>
  <c r="AN5" i="10"/>
  <c r="H30" i="1"/>
  <c r="B87" i="3"/>
  <c r="AA79" i="5"/>
  <c r="AL17" i="14" s="1"/>
  <c r="B53" i="3"/>
  <c r="B71" i="2"/>
  <c r="AA78" i="5"/>
  <c r="AL16" i="14" s="1"/>
  <c r="B70" i="5"/>
  <c r="AA79" i="4"/>
  <c r="AL17" i="13" s="1"/>
  <c r="B86" i="5"/>
  <c r="B114" i="3"/>
  <c r="W106" i="3"/>
  <c r="AL19" i="12" s="1"/>
  <c r="B71" i="5"/>
  <c r="B53" i="4"/>
  <c r="AC19" i="5"/>
  <c r="AL4" i="14" s="1"/>
  <c r="B52" i="2"/>
  <c r="AN11" i="10"/>
  <c r="H53" i="1"/>
  <c r="AM41" i="5"/>
  <c r="AL10" i="14" s="1"/>
  <c r="B29" i="3"/>
  <c r="B50" i="4"/>
  <c r="B51" i="3"/>
  <c r="AN20" i="14"/>
  <c r="H115" i="5"/>
  <c r="AM38" i="3"/>
  <c r="D100" i="2"/>
  <c r="D114" i="2"/>
  <c r="D86" i="2"/>
  <c r="D17" i="11" s="1"/>
  <c r="D69" i="2"/>
  <c r="D12" i="11" s="1"/>
  <c r="D49" i="2"/>
  <c r="D27" i="2"/>
  <c r="C4" i="11" s="1"/>
  <c r="AM4" i="11" s="1"/>
  <c r="AN7" i="10"/>
  <c r="H49" i="1"/>
  <c r="B51" i="5"/>
  <c r="B69" i="5"/>
  <c r="D69" i="4"/>
  <c r="D49" i="4"/>
  <c r="D100" i="4"/>
  <c r="D114" i="4"/>
  <c r="D86" i="4"/>
  <c r="D17" i="13" s="1"/>
  <c r="D27" i="4"/>
  <c r="AG59" i="5"/>
  <c r="AL12" i="14" s="1"/>
  <c r="B49" i="2"/>
  <c r="B50" i="3"/>
  <c r="AM18" i="10"/>
  <c r="B100" i="2"/>
  <c r="AM40" i="2"/>
  <c r="AL9" i="11" s="1"/>
  <c r="AN10" i="10"/>
  <c r="H52" i="1"/>
  <c r="B52" i="5"/>
  <c r="H11" i="11"/>
  <c r="AM40" i="5"/>
  <c r="AL9" i="14" s="1"/>
  <c r="B100" i="3"/>
  <c r="B86" i="2"/>
  <c r="C16" i="11"/>
  <c r="B114" i="4"/>
  <c r="W106" i="4"/>
  <c r="AL19" i="13" s="1"/>
  <c r="B70" i="3"/>
  <c r="AA78" i="3"/>
  <c r="B115" i="5"/>
  <c r="AN19" i="13"/>
  <c r="H114" i="4"/>
  <c r="AS2" i="14"/>
  <c r="B72" i="4"/>
  <c r="AN15" i="10"/>
  <c r="H72" i="1"/>
  <c r="AN20" i="11"/>
  <c r="H115" i="2"/>
  <c r="AN6" i="10"/>
  <c r="H31" i="1"/>
  <c r="AN8" i="10"/>
  <c r="H50" i="1"/>
  <c r="B70" i="4"/>
  <c r="AG62" i="2"/>
  <c r="AL15" i="11" s="1"/>
  <c r="AK9" i="11"/>
  <c r="B28" i="4"/>
  <c r="D16" i="13"/>
  <c r="B30" i="5"/>
  <c r="AC20" i="5"/>
  <c r="AL5" i="14" s="1"/>
  <c r="F25" i="8"/>
  <c r="AM13" i="10"/>
  <c r="AG61" i="2"/>
  <c r="AL14" i="11" s="1"/>
  <c r="B72" i="5"/>
  <c r="B69" i="2"/>
  <c r="AM39" i="2"/>
  <c r="AL8" i="11" s="1"/>
  <c r="AN3" i="10"/>
  <c r="H28" i="1"/>
  <c r="AK8" i="11"/>
  <c r="E24" i="8"/>
  <c r="B114" i="2"/>
  <c r="W106" i="2"/>
  <c r="AL19" i="11" s="1"/>
  <c r="B87" i="2"/>
  <c r="AA79" i="2"/>
  <c r="AL17" i="11" s="1"/>
  <c r="G25" i="8"/>
  <c r="AA79" i="3"/>
  <c r="B71" i="3"/>
  <c r="B51" i="2"/>
  <c r="B31" i="5"/>
  <c r="AC21" i="5"/>
  <c r="AL6" i="14" s="1"/>
  <c r="AN9" i="10"/>
  <c r="H51" i="1"/>
  <c r="H11" i="14"/>
  <c r="B49" i="5"/>
  <c r="AM38" i="5"/>
  <c r="AL7" i="14" s="1"/>
  <c r="AN14" i="10"/>
  <c r="H71" i="1"/>
  <c r="B71" i="4"/>
  <c r="AN20" i="12"/>
  <c r="H115" i="3"/>
  <c r="D100" i="5"/>
  <c r="D114" i="5"/>
  <c r="D27" i="5"/>
  <c r="C3" i="14" s="1"/>
  <c r="AM3" i="14" s="1"/>
  <c r="D86" i="5"/>
  <c r="D49" i="5"/>
  <c r="D69" i="5"/>
  <c r="AG62" i="5"/>
  <c r="AL15" i="14" s="1"/>
  <c r="D26" i="8"/>
  <c r="B53" i="5"/>
  <c r="B52" i="4"/>
  <c r="AM41" i="4"/>
  <c r="AL10" i="13" s="1"/>
  <c r="AN19" i="12"/>
  <c r="H114" i="3"/>
  <c r="AM40" i="3"/>
  <c r="B50" i="5"/>
  <c r="D100" i="3"/>
  <c r="D114" i="3"/>
  <c r="D69" i="3"/>
  <c r="D86" i="3"/>
  <c r="D49" i="3"/>
  <c r="C8" i="12" s="1"/>
  <c r="AM8" i="12" s="1"/>
  <c r="D27" i="3"/>
  <c r="AM42" i="2"/>
  <c r="AL11" i="11" s="1"/>
  <c r="AG59" i="2"/>
  <c r="AL12" i="11" s="1"/>
  <c r="AN12" i="10"/>
  <c r="H69" i="1"/>
  <c r="AN3" i="14" l="1"/>
  <c r="H28" i="5"/>
  <c r="AN8" i="12"/>
  <c r="H50" i="3"/>
  <c r="AN4" i="11"/>
  <c r="H29" i="2"/>
  <c r="H12" i="14"/>
  <c r="D13" i="14"/>
  <c r="D14" i="14"/>
  <c r="H13" i="14"/>
  <c r="C12" i="14"/>
  <c r="C13" i="14"/>
  <c r="C14" i="14"/>
  <c r="AM14" i="14" s="1"/>
  <c r="H15" i="14"/>
  <c r="D15" i="14"/>
  <c r="J25" i="8"/>
  <c r="H18" i="11"/>
  <c r="D18" i="11"/>
  <c r="J114" i="5"/>
  <c r="I23" i="8" s="1"/>
  <c r="AS19" i="14"/>
  <c r="J18" i="11"/>
  <c r="C7" i="14"/>
  <c r="AM7" i="14" s="1"/>
  <c r="C11" i="14"/>
  <c r="AM11" i="14" s="1"/>
  <c r="C9" i="14"/>
  <c r="AM9" i="14" s="1"/>
  <c r="C8" i="14"/>
  <c r="AM8" i="14" s="1"/>
  <c r="J115" i="3"/>
  <c r="G24" i="8" s="1"/>
  <c r="AS20" i="12"/>
  <c r="C16" i="12"/>
  <c r="H17" i="12"/>
  <c r="J114" i="3"/>
  <c r="G23" i="8" s="1"/>
  <c r="AS19" i="12"/>
  <c r="H16" i="14"/>
  <c r="I17" i="14"/>
  <c r="C8" i="13"/>
  <c r="AM8" i="13" s="1"/>
  <c r="C7" i="13"/>
  <c r="AM7" i="13" s="1"/>
  <c r="C11" i="13"/>
  <c r="AM11" i="13" s="1"/>
  <c r="C9" i="13"/>
  <c r="AM9" i="13" s="1"/>
  <c r="C10" i="13"/>
  <c r="AM10" i="13" s="1"/>
  <c r="AS7" i="10"/>
  <c r="J49" i="1"/>
  <c r="E11" i="8" s="1"/>
  <c r="H17" i="14"/>
  <c r="H16" i="13"/>
  <c r="C15" i="14"/>
  <c r="AM15" i="14" s="1"/>
  <c r="AO14" i="14"/>
  <c r="AQ14" i="14" s="1"/>
  <c r="AO12" i="14"/>
  <c r="AQ12" i="14" s="1"/>
  <c r="AO5" i="14"/>
  <c r="AQ5" i="14" s="1"/>
  <c r="AO2" i="14"/>
  <c r="AQ2" i="14" s="1"/>
  <c r="AO20" i="14"/>
  <c r="AQ20" i="14" s="1"/>
  <c r="AO19" i="14"/>
  <c r="AQ19" i="14" s="1"/>
  <c r="AO16" i="14"/>
  <c r="AQ16" i="14" s="1"/>
  <c r="AO18" i="14"/>
  <c r="AQ18" i="14" s="1"/>
  <c r="AO15" i="14"/>
  <c r="AQ15" i="14" s="1"/>
  <c r="AO13" i="14"/>
  <c r="AQ13" i="14" s="1"/>
  <c r="AO11" i="14"/>
  <c r="AQ11" i="14" s="1"/>
  <c r="AO9" i="14"/>
  <c r="AQ9" i="14" s="1"/>
  <c r="AO7" i="14"/>
  <c r="AQ7" i="14" s="1"/>
  <c r="AO17" i="14"/>
  <c r="AQ17" i="14" s="1"/>
  <c r="AO3" i="14"/>
  <c r="AQ3" i="14" s="1"/>
  <c r="AO10" i="14"/>
  <c r="AQ10" i="14" s="1"/>
  <c r="AO6" i="14"/>
  <c r="AQ6" i="14" s="1"/>
  <c r="AO8" i="14"/>
  <c r="AQ8" i="14" s="1"/>
  <c r="AO4" i="14"/>
  <c r="AQ4" i="14" s="1"/>
  <c r="AS3" i="10"/>
  <c r="J28" i="1"/>
  <c r="E7" i="8" s="1"/>
  <c r="J115" i="2"/>
  <c r="F24" i="8" s="1"/>
  <c r="AS20" i="11"/>
  <c r="AM16" i="11"/>
  <c r="H13" i="13"/>
  <c r="C13" i="13"/>
  <c r="C14" i="13"/>
  <c r="H12" i="13"/>
  <c r="C15" i="13"/>
  <c r="H15" i="13"/>
  <c r="D14" i="13"/>
  <c r="C12" i="13"/>
  <c r="H14" i="13"/>
  <c r="D15" i="13"/>
  <c r="AO16" i="11"/>
  <c r="AQ16" i="11" s="1"/>
  <c r="AO20" i="11"/>
  <c r="AQ20" i="11" s="1"/>
  <c r="AO19" i="11"/>
  <c r="AQ19" i="11" s="1"/>
  <c r="AO18" i="11"/>
  <c r="AQ18" i="11" s="1"/>
  <c r="AO17" i="11"/>
  <c r="AQ17" i="11" s="1"/>
  <c r="AO8" i="11"/>
  <c r="AQ8" i="11" s="1"/>
  <c r="AO11" i="11"/>
  <c r="AQ11" i="11" s="1"/>
  <c r="AO3" i="11"/>
  <c r="AQ3" i="11" s="1"/>
  <c r="AO12" i="11"/>
  <c r="AQ12" i="11" s="1"/>
  <c r="AO7" i="11"/>
  <c r="AQ7" i="11" s="1"/>
  <c r="AO5" i="11"/>
  <c r="AQ5" i="11" s="1"/>
  <c r="AO15" i="11"/>
  <c r="AQ15" i="11" s="1"/>
  <c r="AO13" i="11"/>
  <c r="AQ13" i="11" s="1"/>
  <c r="AO6" i="11"/>
  <c r="AQ6" i="11" s="1"/>
  <c r="AO9" i="11"/>
  <c r="AQ9" i="11" s="1"/>
  <c r="AO2" i="11"/>
  <c r="AQ2" i="11" s="1"/>
  <c r="AO4" i="11"/>
  <c r="AQ4" i="11" s="1"/>
  <c r="AO14" i="11"/>
  <c r="AQ14" i="11" s="1"/>
  <c r="AO10" i="11"/>
  <c r="AQ10" i="11" s="1"/>
  <c r="C5" i="11"/>
  <c r="AM5" i="11" s="1"/>
  <c r="J114" i="2"/>
  <c r="F23" i="8" s="1"/>
  <c r="AS19" i="11"/>
  <c r="AN5" i="13"/>
  <c r="H30" i="4"/>
  <c r="J87" i="1"/>
  <c r="E21" i="8" s="1"/>
  <c r="AS17" i="10"/>
  <c r="AM17" i="11"/>
  <c r="J114" i="4"/>
  <c r="H23" i="8" s="1"/>
  <c r="AS19" i="13"/>
  <c r="AS10" i="10"/>
  <c r="J52" i="1"/>
  <c r="E14" i="8" s="1"/>
  <c r="C8" i="11"/>
  <c r="AM8" i="11" s="1"/>
  <c r="C9" i="11"/>
  <c r="AM9" i="11" s="1"/>
  <c r="C10" i="11"/>
  <c r="AM10" i="11" s="1"/>
  <c r="C11" i="11"/>
  <c r="AM11" i="11" s="1"/>
  <c r="D13" i="11"/>
  <c r="J6" i="8"/>
  <c r="C11" i="12"/>
  <c r="AN4" i="13"/>
  <c r="H29" i="4"/>
  <c r="F7" i="11"/>
  <c r="C18" i="12"/>
  <c r="D18" i="12"/>
  <c r="K18" i="14"/>
  <c r="D18" i="14"/>
  <c r="C18" i="14"/>
  <c r="AS14" i="10"/>
  <c r="J71" i="1"/>
  <c r="E18" i="8" s="1"/>
  <c r="D12" i="13"/>
  <c r="H12" i="11"/>
  <c r="D14" i="11"/>
  <c r="H13" i="11"/>
  <c r="H15" i="11"/>
  <c r="C12" i="11"/>
  <c r="AM12" i="11" s="1"/>
  <c r="H14" i="11"/>
  <c r="AS5" i="10"/>
  <c r="J30" i="1"/>
  <c r="E9" i="8" s="1"/>
  <c r="J115" i="4"/>
  <c r="H24" i="8" s="1"/>
  <c r="AS20" i="13"/>
  <c r="C18" i="11"/>
  <c r="D15" i="11"/>
  <c r="C5" i="14"/>
  <c r="AM5" i="14" s="1"/>
  <c r="C9" i="12"/>
  <c r="AM9" i="12" s="1"/>
  <c r="C4" i="14"/>
  <c r="AM4" i="14" s="1"/>
  <c r="AS12" i="10"/>
  <c r="J69" i="1"/>
  <c r="E16" i="8" s="1"/>
  <c r="C13" i="11"/>
  <c r="AM13" i="11" s="1"/>
  <c r="AN13" i="10"/>
  <c r="H70" i="1"/>
  <c r="J72" i="1"/>
  <c r="E19" i="8" s="1"/>
  <c r="AS15" i="10"/>
  <c r="AO16" i="13"/>
  <c r="AQ16" i="13" s="1"/>
  <c r="AO17" i="13"/>
  <c r="AQ17" i="13" s="1"/>
  <c r="AO10" i="13"/>
  <c r="AQ10" i="13" s="1"/>
  <c r="AO8" i="13"/>
  <c r="AQ8" i="13" s="1"/>
  <c r="AO6" i="13"/>
  <c r="AQ6" i="13" s="1"/>
  <c r="AO13" i="13"/>
  <c r="AQ13" i="13" s="1"/>
  <c r="AO12" i="13"/>
  <c r="AQ12" i="13" s="1"/>
  <c r="AO11" i="13"/>
  <c r="AQ11" i="13" s="1"/>
  <c r="AO19" i="13"/>
  <c r="AQ19" i="13" s="1"/>
  <c r="AO3" i="13"/>
  <c r="AQ3" i="13" s="1"/>
  <c r="AO18" i="13"/>
  <c r="AQ18" i="13" s="1"/>
  <c r="AO15" i="13"/>
  <c r="AQ15" i="13" s="1"/>
  <c r="AO4" i="13"/>
  <c r="AQ4" i="13" s="1"/>
  <c r="AO20" i="13"/>
  <c r="AQ20" i="13" s="1"/>
  <c r="AO5" i="13"/>
  <c r="AQ5" i="13" s="1"/>
  <c r="AO14" i="13"/>
  <c r="AQ14" i="13" s="1"/>
  <c r="AO9" i="13"/>
  <c r="AQ9" i="13" s="1"/>
  <c r="AO7" i="13"/>
  <c r="AQ7" i="13" s="1"/>
  <c r="AO2" i="13"/>
  <c r="AQ2" i="13" s="1"/>
  <c r="C3" i="13"/>
  <c r="AM3" i="13" s="1"/>
  <c r="C6" i="13"/>
  <c r="AM6" i="13" s="1"/>
  <c r="H16" i="11"/>
  <c r="L17" i="11"/>
  <c r="L16" i="11"/>
  <c r="J115" i="5"/>
  <c r="I24" i="8" s="1"/>
  <c r="AS20" i="14"/>
  <c r="D13" i="13"/>
  <c r="D12" i="14"/>
  <c r="C6" i="11"/>
  <c r="AM6" i="11" s="1"/>
  <c r="J18" i="12"/>
  <c r="J86" i="1"/>
  <c r="E20" i="8" s="1"/>
  <c r="AS16" i="10"/>
  <c r="I16" i="14"/>
  <c r="C17" i="12"/>
  <c r="J50" i="1"/>
  <c r="E12" i="8" s="1"/>
  <c r="AS8" i="10"/>
  <c r="C15" i="11"/>
  <c r="AM15" i="11" s="1"/>
  <c r="C17" i="13"/>
  <c r="L16" i="13"/>
  <c r="L17" i="13"/>
  <c r="C16" i="13"/>
  <c r="AM16" i="13" s="1"/>
  <c r="AS11" i="10"/>
  <c r="J53" i="1"/>
  <c r="E15" i="8" s="1"/>
  <c r="H18" i="12"/>
  <c r="H18" i="14"/>
  <c r="H17" i="11"/>
  <c r="D16" i="14"/>
  <c r="AM16" i="14" s="1"/>
  <c r="H17" i="13"/>
  <c r="D17" i="12"/>
  <c r="C12" i="12"/>
  <c r="D12" i="12"/>
  <c r="H13" i="12"/>
  <c r="C13" i="12"/>
  <c r="AM13" i="12" s="1"/>
  <c r="D13" i="12"/>
  <c r="H14" i="12"/>
  <c r="C15" i="12"/>
  <c r="C14" i="12"/>
  <c r="AM14" i="12" s="1"/>
  <c r="D14" i="12"/>
  <c r="H15" i="12"/>
  <c r="H12" i="12"/>
  <c r="D15" i="12"/>
  <c r="AO20" i="12"/>
  <c r="AQ20" i="12" s="1"/>
  <c r="AO19" i="12"/>
  <c r="AQ19" i="12" s="1"/>
  <c r="AO18" i="12"/>
  <c r="AQ18" i="12" s="1"/>
  <c r="AO17" i="12"/>
  <c r="AQ17" i="12" s="1"/>
  <c r="AO14" i="12"/>
  <c r="AQ14" i="12" s="1"/>
  <c r="AO12" i="12"/>
  <c r="AQ12" i="12" s="1"/>
  <c r="AO16" i="12"/>
  <c r="AQ16" i="12" s="1"/>
  <c r="AO15" i="12"/>
  <c r="AQ15" i="12" s="1"/>
  <c r="AO4" i="12"/>
  <c r="AQ4" i="12" s="1"/>
  <c r="AO5" i="12"/>
  <c r="AQ5" i="12" s="1"/>
  <c r="AO2" i="12"/>
  <c r="AQ2" i="12" s="1"/>
  <c r="AO10" i="12"/>
  <c r="AQ10" i="12" s="1"/>
  <c r="AO8" i="12"/>
  <c r="AQ8" i="12" s="1"/>
  <c r="AO6" i="12"/>
  <c r="AQ6" i="12" s="1"/>
  <c r="AO11" i="12"/>
  <c r="AQ11" i="12" s="1"/>
  <c r="AO9" i="12"/>
  <c r="AQ9" i="12" s="1"/>
  <c r="AO7" i="12"/>
  <c r="AQ7" i="12" s="1"/>
  <c r="AO13" i="12"/>
  <c r="AQ13" i="12" s="1"/>
  <c r="AO3" i="12"/>
  <c r="AQ3" i="12" s="1"/>
  <c r="C3" i="12"/>
  <c r="AM3" i="12" s="1"/>
  <c r="C4" i="12"/>
  <c r="AM4" i="12" s="1"/>
  <c r="C5" i="12"/>
  <c r="AM5" i="12" s="1"/>
  <c r="C6" i="12"/>
  <c r="AM6" i="12" s="1"/>
  <c r="AS9" i="10"/>
  <c r="J51" i="1"/>
  <c r="E13" i="8" s="1"/>
  <c r="AN18" i="10"/>
  <c r="H100" i="1"/>
  <c r="AS4" i="10"/>
  <c r="J29" i="1"/>
  <c r="E8" i="8" s="1"/>
  <c r="J18" i="14"/>
  <c r="C14" i="11"/>
  <c r="AN7" i="12"/>
  <c r="H49" i="3"/>
  <c r="H11" i="12"/>
  <c r="C10" i="12"/>
  <c r="AM10" i="12" s="1"/>
  <c r="J31" i="1"/>
  <c r="E10" i="8" s="1"/>
  <c r="AS6" i="10"/>
  <c r="J18" i="13"/>
  <c r="C18" i="13"/>
  <c r="D18" i="13"/>
  <c r="H11" i="13"/>
  <c r="D17" i="14"/>
  <c r="AM17" i="14" s="1"/>
  <c r="H18" i="13"/>
  <c r="C7" i="11"/>
  <c r="AM7" i="11" s="1"/>
  <c r="C6" i="14"/>
  <c r="AM6" i="14" s="1"/>
  <c r="C10" i="14"/>
  <c r="AM10" i="14" s="1"/>
  <c r="C3" i="11"/>
  <c r="AM3" i="11" s="1"/>
  <c r="H16" i="12"/>
  <c r="J23" i="8" l="1"/>
  <c r="K23" i="8" s="1"/>
  <c r="AN17" i="14"/>
  <c r="H87" i="5"/>
  <c r="AN16" i="14"/>
  <c r="H86" i="5"/>
  <c r="AN6" i="11"/>
  <c r="H31" i="2"/>
  <c r="AN10" i="14"/>
  <c r="H52" i="5"/>
  <c r="AN5" i="12"/>
  <c r="H30" i="3"/>
  <c r="L15" i="8"/>
  <c r="L12" i="8"/>
  <c r="AN13" i="11"/>
  <c r="H70" i="2"/>
  <c r="AM13" i="13"/>
  <c r="AN10" i="13"/>
  <c r="H52" i="4"/>
  <c r="AN7" i="14"/>
  <c r="H49" i="5"/>
  <c r="AN6" i="14"/>
  <c r="H31" i="5"/>
  <c r="L8" i="8"/>
  <c r="AN4" i="12"/>
  <c r="H29" i="3"/>
  <c r="AM12" i="12"/>
  <c r="AM17" i="12"/>
  <c r="L16" i="8"/>
  <c r="AM18" i="12"/>
  <c r="AN9" i="13"/>
  <c r="H51" i="4"/>
  <c r="AN7" i="11"/>
  <c r="H49" i="2"/>
  <c r="AN3" i="12"/>
  <c r="H28" i="3"/>
  <c r="AN14" i="12"/>
  <c r="H71" i="3"/>
  <c r="AN16" i="13"/>
  <c r="H86" i="4"/>
  <c r="L9" i="8"/>
  <c r="AN11" i="11"/>
  <c r="H53" i="2"/>
  <c r="AM12" i="13"/>
  <c r="AN11" i="13"/>
  <c r="H53" i="4"/>
  <c r="AM15" i="12"/>
  <c r="AN4" i="14"/>
  <c r="H29" i="5"/>
  <c r="AN10" i="11"/>
  <c r="H52" i="2"/>
  <c r="J29" i="2"/>
  <c r="F8" i="8" s="1"/>
  <c r="AS4" i="11"/>
  <c r="AS18" i="10"/>
  <c r="J100" i="1"/>
  <c r="E22" i="8" s="1"/>
  <c r="L20" i="8"/>
  <c r="AN9" i="12"/>
  <c r="H51" i="3"/>
  <c r="J29" i="4"/>
  <c r="H8" i="8" s="1"/>
  <c r="AS4" i="13"/>
  <c r="AN9" i="11"/>
  <c r="H51" i="2"/>
  <c r="AN5" i="11"/>
  <c r="H30" i="2"/>
  <c r="J24" i="8"/>
  <c r="K24" i="8" s="1"/>
  <c r="AN8" i="13"/>
  <c r="H50" i="4"/>
  <c r="AM13" i="14"/>
  <c r="J49" i="3"/>
  <c r="G11" i="8" s="1"/>
  <c r="AS7" i="12"/>
  <c r="L10" i="8"/>
  <c r="AN17" i="11"/>
  <c r="H87" i="2"/>
  <c r="AN16" i="11"/>
  <c r="H86" i="2"/>
  <c r="AN15" i="14"/>
  <c r="H72" i="5"/>
  <c r="AM16" i="12"/>
  <c r="AN10" i="12"/>
  <c r="H52" i="3"/>
  <c r="L18" i="8"/>
  <c r="AN7" i="13"/>
  <c r="H49" i="4"/>
  <c r="AN14" i="14"/>
  <c r="H71" i="5"/>
  <c r="L13" i="8"/>
  <c r="AM17" i="13"/>
  <c r="L19" i="8"/>
  <c r="AN5" i="14"/>
  <c r="H30" i="5"/>
  <c r="AN12" i="11"/>
  <c r="H69" i="2"/>
  <c r="AM18" i="14"/>
  <c r="AM11" i="12"/>
  <c r="AN8" i="11"/>
  <c r="H50" i="2"/>
  <c r="L21" i="8"/>
  <c r="AM15" i="13"/>
  <c r="L7" i="8"/>
  <c r="AN8" i="14"/>
  <c r="H50" i="5"/>
  <c r="AM12" i="14"/>
  <c r="J50" i="3"/>
  <c r="G12" i="8" s="1"/>
  <c r="AS8" i="12"/>
  <c r="AN13" i="12"/>
  <c r="H70" i="3"/>
  <c r="AN15" i="11"/>
  <c r="H72" i="2"/>
  <c r="K6" i="8"/>
  <c r="L11" i="8"/>
  <c r="AN9" i="14"/>
  <c r="H51" i="5"/>
  <c r="AN6" i="13"/>
  <c r="H31" i="4"/>
  <c r="L14" i="8"/>
  <c r="AN3" i="11"/>
  <c r="H28" i="2"/>
  <c r="AM18" i="13"/>
  <c r="AM14" i="11"/>
  <c r="AN6" i="12"/>
  <c r="H31" i="3"/>
  <c r="AN3" i="13"/>
  <c r="H28" i="4"/>
  <c r="AS13" i="10"/>
  <c r="J70" i="1"/>
  <c r="E17" i="8" s="1"/>
  <c r="AM18" i="11"/>
  <c r="J30" i="4"/>
  <c r="H9" i="8" s="1"/>
  <c r="AS5" i="13"/>
  <c r="AM14" i="13"/>
  <c r="AN11" i="14"/>
  <c r="H53" i="5"/>
  <c r="J28" i="5"/>
  <c r="I7" i="8" s="1"/>
  <c r="AS3" i="14"/>
  <c r="E26" i="8" l="1"/>
  <c r="C150" i="1"/>
  <c r="C154" i="1" s="1"/>
  <c r="H154" i="1" s="1"/>
  <c r="J53" i="4"/>
  <c r="H15" i="8" s="1"/>
  <c r="AS11" i="13"/>
  <c r="J31" i="3"/>
  <c r="G10" i="8" s="1"/>
  <c r="AS6" i="12"/>
  <c r="J31" i="4"/>
  <c r="H10" i="8" s="1"/>
  <c r="AS6" i="13"/>
  <c r="J50" i="5"/>
  <c r="I12" i="8" s="1"/>
  <c r="AS8" i="14"/>
  <c r="J50" i="2"/>
  <c r="F12" i="8" s="1"/>
  <c r="AS8" i="11"/>
  <c r="J86" i="2"/>
  <c r="F20" i="8" s="1"/>
  <c r="AS16" i="11"/>
  <c r="AN12" i="13"/>
  <c r="H69" i="4"/>
  <c r="J71" i="3"/>
  <c r="G18" i="8" s="1"/>
  <c r="AS14" i="12"/>
  <c r="J70" i="2"/>
  <c r="F17" i="8" s="1"/>
  <c r="AS13" i="11"/>
  <c r="J52" i="5"/>
  <c r="I14" i="8" s="1"/>
  <c r="AS10" i="14"/>
  <c r="AN14" i="13"/>
  <c r="H71" i="4"/>
  <c r="J49" i="4"/>
  <c r="H11" i="8" s="1"/>
  <c r="AS7" i="13"/>
  <c r="J72" i="2"/>
  <c r="F19" i="8" s="1"/>
  <c r="AS15" i="11"/>
  <c r="J51" i="5"/>
  <c r="I13" i="8" s="1"/>
  <c r="AS9" i="14"/>
  <c r="J87" i="2"/>
  <c r="F21" i="8" s="1"/>
  <c r="AS17" i="11"/>
  <c r="J53" i="2"/>
  <c r="F15" i="8" s="1"/>
  <c r="AS11" i="11"/>
  <c r="J28" i="3"/>
  <c r="G7" i="8" s="1"/>
  <c r="AS3" i="12"/>
  <c r="AN17" i="12"/>
  <c r="H87" i="3"/>
  <c r="J31" i="2"/>
  <c r="F10" i="8" s="1"/>
  <c r="AS6" i="11"/>
  <c r="L17" i="8"/>
  <c r="J70" i="3"/>
  <c r="G17" i="8" s="1"/>
  <c r="AS13" i="12"/>
  <c r="J52" i="3"/>
  <c r="G14" i="8" s="1"/>
  <c r="AS10" i="12"/>
  <c r="AN12" i="12"/>
  <c r="H69" i="3"/>
  <c r="J49" i="5"/>
  <c r="I11" i="8" s="1"/>
  <c r="AS7" i="14"/>
  <c r="AN11" i="12"/>
  <c r="H53" i="3"/>
  <c r="J52" i="2"/>
  <c r="F14" i="8" s="1"/>
  <c r="AS10" i="11"/>
  <c r="J28" i="2"/>
  <c r="F7" i="8" s="1"/>
  <c r="AS3" i="11"/>
  <c r="AN15" i="13"/>
  <c r="H72" i="4"/>
  <c r="J69" i="2"/>
  <c r="F16" i="8" s="1"/>
  <c r="AS12" i="11"/>
  <c r="AN16" i="12"/>
  <c r="H86" i="3"/>
  <c r="J30" i="2"/>
  <c r="F9" i="8" s="1"/>
  <c r="AS5" i="11"/>
  <c r="J29" i="5"/>
  <c r="I8" i="8" s="1"/>
  <c r="AS4" i="14"/>
  <c r="J49" i="2"/>
  <c r="F11" i="8" s="1"/>
  <c r="AS7" i="11"/>
  <c r="J86" i="5"/>
  <c r="I20" i="8" s="1"/>
  <c r="AS16" i="14"/>
  <c r="AN13" i="14"/>
  <c r="H70" i="5"/>
  <c r="AN18" i="12"/>
  <c r="H100" i="3"/>
  <c r="AN14" i="11"/>
  <c r="H71" i="2"/>
  <c r="AN18" i="11"/>
  <c r="H100" i="2"/>
  <c r="AN18" i="14"/>
  <c r="H100" i="5"/>
  <c r="L22" i="8"/>
  <c r="AN15" i="12"/>
  <c r="H72" i="3"/>
  <c r="J29" i="3"/>
  <c r="G8" i="8" s="1"/>
  <c r="AS4" i="12"/>
  <c r="J52" i="4"/>
  <c r="H14" i="8" s="1"/>
  <c r="AS10" i="13"/>
  <c r="AN17" i="13"/>
  <c r="H87" i="4"/>
  <c r="J50" i="4"/>
  <c r="H12" i="8" s="1"/>
  <c r="AS8" i="13"/>
  <c r="J31" i="5"/>
  <c r="I10" i="8" s="1"/>
  <c r="AS6" i="14"/>
  <c r="AN18" i="13"/>
  <c r="H100" i="4"/>
  <c r="J51" i="3"/>
  <c r="G13" i="8" s="1"/>
  <c r="AS9" i="12"/>
  <c r="J71" i="5"/>
  <c r="I18" i="8" s="1"/>
  <c r="AS14" i="14"/>
  <c r="J53" i="5"/>
  <c r="I15" i="8" s="1"/>
  <c r="AS11" i="14"/>
  <c r="J28" i="4"/>
  <c r="H7" i="8" s="1"/>
  <c r="AS3" i="13"/>
  <c r="AN12" i="14"/>
  <c r="H69" i="5"/>
  <c r="J30" i="5"/>
  <c r="I9" i="8" s="1"/>
  <c r="AS5" i="14"/>
  <c r="J72" i="5"/>
  <c r="I19" i="8" s="1"/>
  <c r="AS15" i="14"/>
  <c r="J51" i="2"/>
  <c r="F13" i="8" s="1"/>
  <c r="AS9" i="11"/>
  <c r="J86" i="4"/>
  <c r="H20" i="8" s="1"/>
  <c r="AS16" i="13"/>
  <c r="J51" i="4"/>
  <c r="H13" i="8" s="1"/>
  <c r="AS9" i="13"/>
  <c r="AN13" i="13"/>
  <c r="H70" i="4"/>
  <c r="J30" i="3"/>
  <c r="G9" i="8" s="1"/>
  <c r="AS5" i="12"/>
  <c r="J87" i="5"/>
  <c r="I21" i="8" s="1"/>
  <c r="AS17" i="14"/>
  <c r="J13" i="8" l="1"/>
  <c r="K13" i="8" s="1"/>
  <c r="J8" i="8"/>
  <c r="K8" i="8" s="1"/>
  <c r="J69" i="3"/>
  <c r="G16" i="8" s="1"/>
  <c r="AS12" i="12"/>
  <c r="J100" i="4"/>
  <c r="H22" i="8" s="1"/>
  <c r="AS18" i="13"/>
  <c r="J100" i="5"/>
  <c r="I22" i="8" s="1"/>
  <c r="AS18" i="14"/>
  <c r="J70" i="5"/>
  <c r="I17" i="8" s="1"/>
  <c r="AS13" i="14"/>
  <c r="J9" i="8"/>
  <c r="K9" i="8" s="1"/>
  <c r="J7" i="8"/>
  <c r="J70" i="4"/>
  <c r="H17" i="8" s="1"/>
  <c r="J17" i="8" s="1"/>
  <c r="K17" i="8" s="1"/>
  <c r="AS13" i="13"/>
  <c r="J100" i="2"/>
  <c r="F22" i="8" s="1"/>
  <c r="AS18" i="11"/>
  <c r="J86" i="3"/>
  <c r="G20" i="8" s="1"/>
  <c r="J20" i="8" s="1"/>
  <c r="K20" i="8" s="1"/>
  <c r="AS16" i="12"/>
  <c r="J10" i="8"/>
  <c r="K10" i="8" s="1"/>
  <c r="J71" i="4"/>
  <c r="H18" i="8" s="1"/>
  <c r="AS14" i="13"/>
  <c r="J69" i="4"/>
  <c r="H16" i="8" s="1"/>
  <c r="AS12" i="13"/>
  <c r="J14" i="8"/>
  <c r="K14" i="8" s="1"/>
  <c r="J72" i="3"/>
  <c r="G19" i="8" s="1"/>
  <c r="AS15" i="12"/>
  <c r="J71" i="2"/>
  <c r="F18" i="8" s="1"/>
  <c r="AS14" i="11"/>
  <c r="J11" i="8"/>
  <c r="K11" i="8" s="1"/>
  <c r="J87" i="3"/>
  <c r="G21" i="8" s="1"/>
  <c r="J21" i="8" s="1"/>
  <c r="K21" i="8" s="1"/>
  <c r="AS17" i="12"/>
  <c r="J53" i="3"/>
  <c r="G15" i="8" s="1"/>
  <c r="J15" i="8" s="1"/>
  <c r="K15" i="8" s="1"/>
  <c r="AS11" i="12"/>
  <c r="J69" i="5"/>
  <c r="I16" i="8" s="1"/>
  <c r="AS12" i="14"/>
  <c r="J87" i="4"/>
  <c r="H21" i="8" s="1"/>
  <c r="AS17" i="13"/>
  <c r="J100" i="3"/>
  <c r="G22" i="8" s="1"/>
  <c r="AS18" i="12"/>
  <c r="J72" i="4"/>
  <c r="H19" i="8" s="1"/>
  <c r="AS15" i="13"/>
  <c r="J12" i="8"/>
  <c r="K12" i="8" s="1"/>
  <c r="C150" i="2" l="1"/>
  <c r="C154" i="2" s="1"/>
  <c r="I26" i="8"/>
  <c r="H26" i="8"/>
  <c r="J19" i="8"/>
  <c r="K19" i="8" s="1"/>
  <c r="C150" i="4"/>
  <c r="C154" i="4" s="1"/>
  <c r="C150" i="3"/>
  <c r="C154" i="3" s="1"/>
  <c r="G26" i="8"/>
  <c r="C150" i="5"/>
  <c r="C154" i="5" s="1"/>
  <c r="J16" i="8"/>
  <c r="K16" i="8" s="1"/>
  <c r="J22" i="8"/>
  <c r="K22" i="8" s="1"/>
  <c r="J18" i="8"/>
  <c r="K18" i="8" s="1"/>
  <c r="F26" i="8"/>
  <c r="K7" i="8"/>
  <c r="K26" i="8" l="1"/>
  <c r="J26" i="8"/>
</calcChain>
</file>

<file path=xl/sharedStrings.xml><?xml version="1.0" encoding="utf-8"?>
<sst xmlns="http://schemas.openxmlformats.org/spreadsheetml/2006/main" count="3670" uniqueCount="458">
  <si>
    <t>FORMULÁRIO DE AQUISIÇÃO DE MATERIAL DIDÁTICO</t>
  </si>
  <si>
    <t>✔</t>
  </si>
  <si>
    <t>Centro-Oeste</t>
  </si>
  <si>
    <t>Parceira - Base</t>
  </si>
  <si>
    <t>✖</t>
  </si>
  <si>
    <t>Nordeste</t>
  </si>
  <si>
    <t>Parceira - Nova</t>
  </si>
  <si>
    <t>Dados da sua aquisição</t>
  </si>
  <si>
    <t>Norte</t>
  </si>
  <si>
    <t>Início da validade: 1º de janeiro de 2024</t>
  </si>
  <si>
    <t>SP1</t>
  </si>
  <si>
    <t>SP2</t>
  </si>
  <si>
    <t>Dados faturamento do pedido</t>
  </si>
  <si>
    <t>Sudeste</t>
  </si>
  <si>
    <t>Sul</t>
  </si>
  <si>
    <t>Razão Social:</t>
  </si>
  <si>
    <t>PAPELARIA E LIVRARIA OMEGA EIRELI ME -Jandyra</t>
  </si>
  <si>
    <t>Responsável pelo Pedido</t>
  </si>
  <si>
    <t xml:space="preserve"> José Geraldo</t>
  </si>
  <si>
    <t>Squad:</t>
  </si>
  <si>
    <t>CNPJ faturamento:</t>
  </si>
  <si>
    <t>29.271.264/0001-61</t>
  </si>
  <si>
    <t>Contato - E-mail / Telefone</t>
  </si>
  <si>
    <t xml:space="preserve"> 19 99773-5319</t>
  </si>
  <si>
    <t>Tipo:</t>
  </si>
  <si>
    <t>Observação:</t>
  </si>
  <si>
    <t xml:space="preserve">Dados da sua compra para </t>
  </si>
  <si>
    <t>Infantil</t>
  </si>
  <si>
    <t>Alunos</t>
  </si>
  <si>
    <t>AZ</t>
  </si>
  <si>
    <t>Opcionais AZ</t>
  </si>
  <si>
    <t>High Five</t>
  </si>
  <si>
    <t>Opcionais High Five</t>
  </si>
  <si>
    <t>Complementares</t>
  </si>
  <si>
    <t>R$</t>
  </si>
  <si>
    <t>Plataforma AZ</t>
  </si>
  <si>
    <t>Construindo a Alfabetização</t>
  </si>
  <si>
    <t>Cantalelê</t>
  </si>
  <si>
    <t>Livro de Inglês</t>
  </si>
  <si>
    <t xml:space="preserve">H5 - (3 Horas) Language Book + CLIL e PBL </t>
  </si>
  <si>
    <t>H5 - (2 horas)
International Journey + 
App H5</t>
  </si>
  <si>
    <t>H5 Plus
 (3 horas extras)</t>
  </si>
  <si>
    <t>Binoculo By Tell Me</t>
  </si>
  <si>
    <t>Educacross Ed. Infantil</t>
  </si>
  <si>
    <t>Árvore
(1 Módulo)</t>
  </si>
  <si>
    <t>Árvore
(2 Módulos)</t>
  </si>
  <si>
    <t>Árvore
(3 Módulos)</t>
  </si>
  <si>
    <t>School Guardian</t>
  </si>
  <si>
    <t>total aluno/ano sem desconto</t>
  </si>
  <si>
    <t>Upsell</t>
  </si>
  <si>
    <t>Grupo 1</t>
  </si>
  <si>
    <t>Grupo 2</t>
  </si>
  <si>
    <t>Grupo 3</t>
  </si>
  <si>
    <t>Grupo 4</t>
  </si>
  <si>
    <t>Grupo 5</t>
  </si>
  <si>
    <t>Desconto aplicável</t>
  </si>
  <si>
    <t>*Não se aplica desconto</t>
  </si>
  <si>
    <t>total aluno/ano</t>
  </si>
  <si>
    <t>desconto/volume</t>
  </si>
  <si>
    <t>Cupom extra de desconto</t>
  </si>
  <si>
    <t>total aluno/ano
com desconto sem complementar</t>
  </si>
  <si>
    <t>total aluno/ano
com desconto + Complementares</t>
  </si>
  <si>
    <t>EF
Iniciais</t>
  </si>
  <si>
    <t>4 Avaliações Nacionais</t>
  </si>
  <si>
    <t>Educacross AZ</t>
  </si>
  <si>
    <t>Educacross H5</t>
  </si>
  <si>
    <t>Binoculo 
By 
Tell Me</t>
  </si>
  <si>
    <t>Educacross</t>
  </si>
  <si>
    <t>Ubbu</t>
  </si>
  <si>
    <t>Tindin</t>
  </si>
  <si>
    <t>1º ano</t>
  </si>
  <si>
    <t>2º ano</t>
  </si>
  <si>
    <t>3º ano</t>
  </si>
  <si>
    <t>4º ano</t>
  </si>
  <si>
    <t>5º ano</t>
  </si>
  <si>
    <t>EF
Finais</t>
  </si>
  <si>
    <t>My Life</t>
  </si>
  <si>
    <t>Materiais Impressos AZ</t>
  </si>
  <si>
    <t>Livro de Inglês*</t>
  </si>
  <si>
    <t>H5 Plus
 (4 horas extras)</t>
  </si>
  <si>
    <t>6º ano</t>
  </si>
  <si>
    <t>7º ano</t>
  </si>
  <si>
    <t>8º ano</t>
  </si>
  <si>
    <t>9º ano</t>
  </si>
  <si>
    <t>EM
1ª e 2ª</t>
  </si>
  <si>
    <t>1 Simulado ENEM</t>
  </si>
  <si>
    <t>Itinerários Formativos Micro cursos     (2 IF)</t>
  </si>
  <si>
    <t>1ª série</t>
  </si>
  <si>
    <t>2ª série</t>
  </si>
  <si>
    <t>EM
3ª série</t>
  </si>
  <si>
    <t>5 Simulados Enem</t>
  </si>
  <si>
    <t>1 Simulado Regional</t>
  </si>
  <si>
    <t>3ª série</t>
  </si>
  <si>
    <t>PV</t>
  </si>
  <si>
    <t>alunos</t>
  </si>
  <si>
    <t>5 Simulados Enem (Extensivo)
3 Simulados Enem (Semi)</t>
  </si>
  <si>
    <t>Extensivo</t>
  </si>
  <si>
    <t>Semi</t>
  </si>
  <si>
    <t xml:space="preserve"> Series </t>
  </si>
  <si>
    <t>Material escola Programa 3h High Five
(custo por serie)</t>
  </si>
  <si>
    <t>total escola/serie</t>
  </si>
  <si>
    <t>Qtd</t>
  </si>
  <si>
    <t>R$ unitário</t>
  </si>
  <si>
    <t>Livro de Inglês do Professor (ELT)</t>
  </si>
  <si>
    <t>Total de alunos</t>
  </si>
  <si>
    <t>Investimento total anual
(Material do aluno)</t>
  </si>
  <si>
    <t>Investimento Total Anual (Material do Professor)</t>
  </si>
  <si>
    <t>Investimento Total Anual</t>
  </si>
  <si>
    <t>Tabela de frete</t>
  </si>
  <si>
    <t>segmento</t>
  </si>
  <si>
    <t>H5</t>
  </si>
  <si>
    <t>cobrança</t>
  </si>
  <si>
    <t>Ed. Infantil</t>
  </si>
  <si>
    <t>isento</t>
  </si>
  <si>
    <t>Fund. Iniciais</t>
  </si>
  <si>
    <t>Fund. Finais</t>
  </si>
  <si>
    <t>E. Médio</t>
  </si>
  <si>
    <t>3ª E. Médio/PV</t>
  </si>
  <si>
    <t>Tabela da faixa de descontos</t>
  </si>
  <si>
    <t>total de alunos</t>
  </si>
  <si>
    <t>desconto</t>
  </si>
  <si>
    <t>0 - 100</t>
  </si>
  <si>
    <t>101 - 200</t>
  </si>
  <si>
    <t>201 - 300</t>
  </si>
  <si>
    <t>301 - 400</t>
  </si>
  <si>
    <t>&gt; 400</t>
  </si>
  <si>
    <t>Termos e condições</t>
  </si>
  <si>
    <t>- A tabela de preços utilizada é a formalizada para o ano letivo de 2024 e será reajustada anualmente, de acordo com o índice IPCA, acumulado nos últimos 12 meses - assim compreendido o período entre os meses de julho do ano anterior a junho do ano corrente - acrescido de 3% (três por cento) cuja aplicação iniciará a partir da colocação do pedido do primeiro bimestre do ano letivo subsequente ao da aferição/apuração do referido índice e continuará sendo reajustada para os anos seguintes. O disposto neste item prevalecerá, em caso de conflito, com o disposto no Contrato de Fornecimento de Material Didático e Outras Avenças.</t>
  </si>
  <si>
    <t>- Os produtos e serviços fornecidos pela Conexia sob este formulário estão sujeitos às condições estipuladas em detalhes no “Contrato de Fornecimento de Material Didático e outras avenças”, que pode ser encontrado em anexo ao presente formulário, constituindo ambos conjunto inseparável.</t>
  </si>
  <si>
    <t xml:space="preserve">- O faturamento dos serviços começa no primeiro dia em que o serviço estará disponível para uso pelo assinante e, após, mensalmente, pelo período de vigência da assinatura. </t>
  </si>
  <si>
    <t>- A contratação tem renovação a cada 12 meses, mas a quantidade de materiais contratados pode ser revisada a cada bimestre letivo, sendo que o primeiro pedido deverá seguir o racional aqui contratado. Havendo alteração no número de alunos, o desconto por volume poderá sofrer impacto, conforme as faixas pré-estabelecidas na "Tabela da faixa de descontos".</t>
  </si>
  <si>
    <t>- Cada bimestre letivo poderá ser parcelado em até três vezes totalizando 12 parcelas no ano. 1º bimestre: vencimento janeiro, fevereiro e março; 2º bimestre: vencimento abril, maio e junho; 3º bimestre: vencimento julho, agosto e setembro; 4º bimestre: vencimento outubro, novembro e dezembro.</t>
  </si>
  <si>
    <t>- Licenças não utilizadas pelo aluno durante os meses para o qual foram contratadas não serão transferidas para uso futuro nem ressarcidas.</t>
  </si>
  <si>
    <t>- A Contratante se responsabiliza em ratificar  todos os dados já fornecidos à Conexia além de obter todas as licenças e autorizações dos pais, alunos ou responsáveis relativos ao tratamento de dados que, eventualmente, venham ser requisitadas pela Conexia, se demonstrem necessárias para a prestação dos serviços previstos no presente Formulário de assinatura e no "Contrato de Fornecimento de Material Didático e outras avenças" e/ou sejam exigidas por Lei.</t>
  </si>
  <si>
    <t>- As Partes também aceitam que a assinatura eletrônica é válida conforme parágrafo 2º, do artigo 10, da MP 2.200-2/2001, e irrevogável por todos que a assinam, como prova documental e título executivo extrajudicial, para todos os fins e efeitos, representando e formalizando a integralidade negocial existente entre as Partes, sem qualquer ressalva.</t>
  </si>
  <si>
    <t>Concordância</t>
  </si>
  <si>
    <t>Ao assinar este formulário, o contratante concorda com os seus termos.</t>
  </si>
  <si>
    <t xml:space="preserve">Representante legal (A) Contratante/Instituição: </t>
  </si>
  <si>
    <t xml:space="preserve">Representante legal (B) Contratante/Instituição: </t>
  </si>
  <si>
    <t>Assinatura (DocuSigned by):</t>
  </si>
  <si>
    <t xml:space="preserve">Data: </t>
  </si>
  <si>
    <t>Conexia Educação Ltda</t>
  </si>
  <si>
    <t>Nilson Curti</t>
  </si>
  <si>
    <t>Rafael Gomes Perri</t>
  </si>
  <si>
    <t>Testemunha 1</t>
  </si>
  <si>
    <t>Testemunha 2</t>
  </si>
  <si>
    <t>Assinatura (Docu Signed by):</t>
  </si>
  <si>
    <t>Nome</t>
  </si>
  <si>
    <t>CPF:</t>
  </si>
  <si>
    <t>Série</t>
  </si>
  <si>
    <t>Segmento</t>
  </si>
  <si>
    <t>Mundo Leitor</t>
  </si>
  <si>
    <t>5 Simulados ENEM</t>
  </si>
  <si>
    <t>My Life
(Base)</t>
  </si>
  <si>
    <t>My Life
(2024)</t>
  </si>
  <si>
    <t>Binoculo By Tell Me
(Base)</t>
  </si>
  <si>
    <t>Educacross Ed. Infantil
(Base)</t>
  </si>
  <si>
    <t>Educacross
(Base)</t>
  </si>
  <si>
    <t>Educacross AZ
(Base)</t>
  </si>
  <si>
    <t>Educacross H5
(Base)</t>
  </si>
  <si>
    <t>Ubbu
(Base)</t>
  </si>
  <si>
    <t>Binoculo By Tell Me
(2024)</t>
  </si>
  <si>
    <t>Educacross Ed. Infantil
(2024)</t>
  </si>
  <si>
    <t>Educacross
(2024)</t>
  </si>
  <si>
    <t>Educacross AZ
(2024)</t>
  </si>
  <si>
    <t>Educacross H5
(2024)</t>
  </si>
  <si>
    <t>Ubbu
(2024)</t>
  </si>
  <si>
    <t>Scholastic Earlybird and Bookflix</t>
  </si>
  <si>
    <t>Scholastic Literacy Pro</t>
  </si>
  <si>
    <t>Fund. Anos Iniciais</t>
  </si>
  <si>
    <t>Fund. Anos Finais</t>
  </si>
  <si>
    <t>Ensino Médio</t>
  </si>
  <si>
    <t>Construindo a Alfabetização (anual)</t>
  </si>
  <si>
    <t>Cantalelê (anual)</t>
  </si>
  <si>
    <t>Mundo Leitor (anual)</t>
  </si>
  <si>
    <t>1 Simulado ENEM (4º Bim)</t>
  </si>
  <si>
    <t>5 Simulados ENEM (Bimestral com 2x no 4º Bi)</t>
  </si>
  <si>
    <t>1 Simulado Regional (4º Bim)</t>
  </si>
  <si>
    <t>Itinerários Formativos Micro cursos     (2 IF) (semestral 1º e 3º)</t>
  </si>
  <si>
    <t>Quantidade</t>
  </si>
  <si>
    <t>Anual</t>
  </si>
  <si>
    <t>1ºB</t>
  </si>
  <si>
    <t>2ºB</t>
  </si>
  <si>
    <t>3ºB</t>
  </si>
  <si>
    <t>4ºB</t>
  </si>
  <si>
    <t>Total Bimestral</t>
  </si>
  <si>
    <t>GAP</t>
  </si>
  <si>
    <t>Valor final por aluno por ano</t>
  </si>
  <si>
    <t>EI</t>
  </si>
  <si>
    <t>F1</t>
  </si>
  <si>
    <t>F2</t>
  </si>
  <si>
    <t>EM</t>
  </si>
  <si>
    <t>Kit</t>
  </si>
  <si>
    <t>Professor</t>
  </si>
  <si>
    <t>Total</t>
  </si>
  <si>
    <t>Produto</t>
  </si>
  <si>
    <t/>
  </si>
  <si>
    <t>D18</t>
  </si>
  <si>
    <t>D19</t>
  </si>
  <si>
    <t>D20</t>
  </si>
  <si>
    <t>D21</t>
  </si>
  <si>
    <t>D38</t>
  </si>
  <si>
    <t>D39</t>
  </si>
  <si>
    <t>D40</t>
  </si>
  <si>
    <t>D41</t>
  </si>
  <si>
    <t>D42</t>
  </si>
  <si>
    <t>D59</t>
  </si>
  <si>
    <t>D60</t>
  </si>
  <si>
    <t>D61</t>
  </si>
  <si>
    <t>D62</t>
  </si>
  <si>
    <t>D78</t>
  </si>
  <si>
    <t>D79</t>
  </si>
  <si>
    <t>D93</t>
  </si>
  <si>
    <t>D106</t>
  </si>
  <si>
    <t>D107</t>
  </si>
  <si>
    <t>F59</t>
  </si>
  <si>
    <t>F60</t>
  </si>
  <si>
    <t>F61</t>
  </si>
  <si>
    <t>F62</t>
  </si>
  <si>
    <t>F78</t>
  </si>
  <si>
    <t>F79</t>
  </si>
  <si>
    <t>F93</t>
  </si>
  <si>
    <t>F106</t>
  </si>
  <si>
    <t>D</t>
  </si>
  <si>
    <t>F20</t>
  </si>
  <si>
    <t>F21</t>
  </si>
  <si>
    <t>F</t>
  </si>
  <si>
    <t>H21</t>
  </si>
  <si>
    <t>H38</t>
  </si>
  <si>
    <t>H</t>
  </si>
  <si>
    <t>J42</t>
  </si>
  <si>
    <t>H59</t>
  </si>
  <si>
    <t>H60</t>
  </si>
  <si>
    <t>H61</t>
  </si>
  <si>
    <t>H62</t>
  </si>
  <si>
    <t>H78</t>
  </si>
  <si>
    <t>H79</t>
  </si>
  <si>
    <t>H93</t>
  </si>
  <si>
    <t>H106</t>
  </si>
  <si>
    <t>J78</t>
  </si>
  <si>
    <t>J79</t>
  </si>
  <si>
    <t>J</t>
  </si>
  <si>
    <t>J93</t>
  </si>
  <si>
    <t>J106</t>
  </si>
  <si>
    <t>J107</t>
  </si>
  <si>
    <t>L93</t>
  </si>
  <si>
    <t>L106</t>
  </si>
  <si>
    <t>L78</t>
  </si>
  <si>
    <t>L79</t>
  </si>
  <si>
    <t>N93</t>
  </si>
  <si>
    <t>L</t>
  </si>
  <si>
    <t>L18</t>
  </si>
  <si>
    <t>L19</t>
  </si>
  <si>
    <t>L20</t>
  </si>
  <si>
    <t>L21</t>
  </si>
  <si>
    <t>P38</t>
  </si>
  <si>
    <t>P39</t>
  </si>
  <si>
    <t>P40</t>
  </si>
  <si>
    <t>P41</t>
  </si>
  <si>
    <t>P42</t>
  </si>
  <si>
    <t>L59</t>
  </si>
  <si>
    <t>L60</t>
  </si>
  <si>
    <t>L61</t>
  </si>
  <si>
    <t>L62</t>
  </si>
  <si>
    <t>N</t>
  </si>
  <si>
    <t>N18</t>
  </si>
  <si>
    <t>N19</t>
  </si>
  <si>
    <t>N20</t>
  </si>
  <si>
    <t>N21</t>
  </si>
  <si>
    <t>R38</t>
  </si>
  <si>
    <t>R39</t>
  </si>
  <si>
    <t>R40</t>
  </si>
  <si>
    <t>R41</t>
  </si>
  <si>
    <t>R42</t>
  </si>
  <si>
    <t>N59</t>
  </si>
  <si>
    <t>N60</t>
  </si>
  <si>
    <t>N61</t>
  </si>
  <si>
    <t>N62</t>
  </si>
  <si>
    <t>P</t>
  </si>
  <si>
    <t>P18</t>
  </si>
  <si>
    <t>P19</t>
  </si>
  <si>
    <t>P20</t>
  </si>
  <si>
    <t>P21</t>
  </si>
  <si>
    <t>T38</t>
  </si>
  <si>
    <t>T39</t>
  </si>
  <si>
    <t>T40</t>
  </si>
  <si>
    <t>T41</t>
  </si>
  <si>
    <t>T42</t>
  </si>
  <si>
    <t>P59</t>
  </si>
  <si>
    <t>P60</t>
  </si>
  <si>
    <t>P61</t>
  </si>
  <si>
    <t>P62</t>
  </si>
  <si>
    <t>R</t>
  </si>
  <si>
    <t>R59</t>
  </si>
  <si>
    <t>R60</t>
  </si>
  <si>
    <t>R61</t>
  </si>
  <si>
    <t>R62</t>
  </si>
  <si>
    <t>N78</t>
  </si>
  <si>
    <t>N79</t>
  </si>
  <si>
    <t>P93</t>
  </si>
  <si>
    <t>T</t>
  </si>
  <si>
    <t>R17</t>
  </si>
  <si>
    <t>R18</t>
  </si>
  <si>
    <t>R19</t>
  </si>
  <si>
    <t>R20</t>
  </si>
  <si>
    <t>R21</t>
  </si>
  <si>
    <t>X38</t>
  </si>
  <si>
    <t>X39</t>
  </si>
  <si>
    <t>X40</t>
  </si>
  <si>
    <t>X41</t>
  </si>
  <si>
    <t>X42</t>
  </si>
  <si>
    <t>T59</t>
  </si>
  <si>
    <t>T60</t>
  </si>
  <si>
    <t>T61</t>
  </si>
  <si>
    <t>T62</t>
  </si>
  <si>
    <t>P78</t>
  </si>
  <si>
    <t>P79</t>
  </si>
  <si>
    <t>R93</t>
  </si>
  <si>
    <t>N106</t>
  </si>
  <si>
    <t>N107</t>
  </si>
  <si>
    <t>T19</t>
  </si>
  <si>
    <t>T20</t>
  </si>
  <si>
    <t>T21</t>
  </si>
  <si>
    <t>X</t>
  </si>
  <si>
    <t>Z38</t>
  </si>
  <si>
    <t>Z39</t>
  </si>
  <si>
    <t>Z40</t>
  </si>
  <si>
    <t>Z41</t>
  </si>
  <si>
    <t>Z42</t>
  </si>
  <si>
    <t>N38</t>
  </si>
  <si>
    <t>N39</t>
  </si>
  <si>
    <t>N40</t>
  </si>
  <si>
    <t>N41</t>
  </si>
  <si>
    <t>N42</t>
  </si>
  <si>
    <t>Z</t>
  </si>
  <si>
    <t>V38</t>
  </si>
  <si>
    <t>V39</t>
  </si>
  <si>
    <t>V40</t>
  </si>
  <si>
    <t>V41</t>
  </si>
  <si>
    <t>V42</t>
  </si>
  <si>
    <t>AB38</t>
  </si>
  <si>
    <t>AB39</t>
  </si>
  <si>
    <t>AB40</t>
  </si>
  <si>
    <t>AB41</t>
  </si>
  <si>
    <t>AB42</t>
  </si>
  <si>
    <t>V59</t>
  </si>
  <si>
    <t>V60</t>
  </si>
  <si>
    <t>V61</t>
  </si>
  <si>
    <t>V62</t>
  </si>
  <si>
    <t>V</t>
  </si>
  <si>
    <t>AB</t>
  </si>
  <si>
    <t>V19</t>
  </si>
  <si>
    <t>V20</t>
  </si>
  <si>
    <t>V21</t>
  </si>
  <si>
    <t>AD38</t>
  </si>
  <si>
    <t>AD39</t>
  </si>
  <si>
    <t>AD40</t>
  </si>
  <si>
    <t>AD41</t>
  </si>
  <si>
    <t>AD42</t>
  </si>
  <si>
    <t>X59</t>
  </si>
  <si>
    <t>X60</t>
  </si>
  <si>
    <t>X61</t>
  </si>
  <si>
    <t>X62</t>
  </si>
  <si>
    <t>R78</t>
  </si>
  <si>
    <t>R79</t>
  </si>
  <si>
    <t>T93</t>
  </si>
  <si>
    <t>P106</t>
  </si>
  <si>
    <t>X19</t>
  </si>
  <si>
    <t>X20</t>
  </si>
  <si>
    <t>X21</t>
  </si>
  <si>
    <t>AF38</t>
  </si>
  <si>
    <t>AF39</t>
  </si>
  <si>
    <t>AF40</t>
  </si>
  <si>
    <t>AF41</t>
  </si>
  <si>
    <t>AF42</t>
  </si>
  <si>
    <t>Z59</t>
  </si>
  <si>
    <t>Z60</t>
  </si>
  <si>
    <t>Z61</t>
  </si>
  <si>
    <t>Z62</t>
  </si>
  <si>
    <t>T78</t>
  </si>
  <si>
    <t>T79</t>
  </si>
  <si>
    <t>V93</t>
  </si>
  <si>
    <t>R106</t>
  </si>
  <si>
    <t>AD</t>
  </si>
  <si>
    <t>Z19</t>
  </si>
  <si>
    <t>Z20</t>
  </si>
  <si>
    <t>Z21</t>
  </si>
  <si>
    <t>AH38</t>
  </si>
  <si>
    <t>AH39</t>
  </si>
  <si>
    <t>AH40</t>
  </si>
  <si>
    <t>AH41</t>
  </si>
  <si>
    <t>AH42</t>
  </si>
  <si>
    <t>AB59</t>
  </si>
  <si>
    <t>AB60</t>
  </si>
  <si>
    <t>AB61</t>
  </si>
  <si>
    <t>AB62</t>
  </si>
  <si>
    <t>V78</t>
  </si>
  <si>
    <t>V79</t>
  </si>
  <si>
    <t>X93</t>
  </si>
  <si>
    <t>T106</t>
  </si>
  <si>
    <t>AF</t>
  </si>
  <si>
    <t>AB17</t>
  </si>
  <si>
    <t>AB18</t>
  </si>
  <si>
    <t>AB19</t>
  </si>
  <si>
    <t>AB20</t>
  </si>
  <si>
    <t>AB21</t>
  </si>
  <si>
    <t>AJ38</t>
  </si>
  <si>
    <t>AJ39</t>
  </si>
  <si>
    <t>AJ40</t>
  </si>
  <si>
    <t>AJ41</t>
  </si>
  <si>
    <t>AJ42</t>
  </si>
  <si>
    <t>AD59</t>
  </si>
  <si>
    <t>AD60</t>
  </si>
  <si>
    <t>AD61</t>
  </si>
  <si>
    <t>AD62</t>
  </si>
  <si>
    <t>X78</t>
  </si>
  <si>
    <t>X79</t>
  </si>
  <si>
    <t>Z93</t>
  </si>
  <si>
    <t>V106</t>
  </si>
  <si>
    <t>AH</t>
  </si>
  <si>
    <t>AL38</t>
  </si>
  <si>
    <t>AL39</t>
  </si>
  <si>
    <t>AL40</t>
  </si>
  <si>
    <t>AL41</t>
  </si>
  <si>
    <t>AL42</t>
  </si>
  <si>
    <t>AF59</t>
  </si>
  <si>
    <t>AF60</t>
  </si>
  <si>
    <t>AF61</t>
  </si>
  <si>
    <t>AF62</t>
  </si>
  <si>
    <t>Z78</t>
  </si>
  <si>
    <t>Z79</t>
  </si>
  <si>
    <t>AB93</t>
  </si>
  <si>
    <t>AJ</t>
  </si>
  <si>
    <t>AL</t>
  </si>
  <si>
    <t>J19</t>
  </si>
  <si>
    <t>J20</t>
  </si>
  <si>
    <t>J21</t>
  </si>
  <si>
    <t>L38</t>
  </si>
  <si>
    <t>L39</t>
  </si>
  <si>
    <t>L40</t>
  </si>
  <si>
    <t>L41</t>
  </si>
  <si>
    <t>L42</t>
  </si>
  <si>
    <t>J59</t>
  </si>
  <si>
    <t>J60</t>
  </si>
  <si>
    <t>J61</t>
  </si>
  <si>
    <t>J62</t>
  </si>
  <si>
    <t>total aluno/ano
sem desconto</t>
  </si>
  <si>
    <t>% Desconto Volume</t>
  </si>
  <si>
    <t>% Desconto Extra</t>
  </si>
  <si>
    <t>% Desconto Total</t>
  </si>
  <si>
    <t>Quantidade de alunos</t>
  </si>
  <si>
    <t>Total Série</t>
  </si>
  <si>
    <t>Razão Social</t>
  </si>
  <si>
    <t>CNPJ</t>
  </si>
  <si>
    <t>Squad</t>
  </si>
  <si>
    <t>Tipo</t>
  </si>
  <si>
    <t>Observação</t>
  </si>
  <si>
    <t>Grupo de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</si>
</sst>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"/>
    <numFmt numFmtId="165" formatCode="_-&quot;R$&quot;\ * #,##0.00_-;\-&quot;R$&quot;\ * #,##0.00_-;_-&quot;R$&quot;\ * &quot;-&quot;??_-;_-@"/>
    <numFmt numFmtId="166" formatCode="0.00000%"/>
    <numFmt numFmtId="167" formatCode="_-* #,##0_-;\-* #,##0_-;_-* &quot;-&quot;??_-;_-@"/>
  </numFmts>
  <fonts count="29">
    <font>
      <sz val="11"/>
      <color theme="1"/>
      <name val="Calibri"/>
      <scheme val="minor"/>
    </font>
    <font>
      <b/>
      <sz val="16"/>
      <color theme="1"/>
      <name val="Calibri"/>
    </font>
    <font>
      <sz val="16"/>
      <color theme="1"/>
      <name val="Calibri"/>
    </font>
    <font>
      <sz val="11"/>
      <color theme="0"/>
      <name val="Calibri"/>
    </font>
    <font>
      <sz val="11"/>
      <name val="Calibri"/>
    </font>
    <font>
      <sz val="11"/>
      <color theme="1"/>
      <name val="Calibri"/>
    </font>
    <font>
      <b/>
      <sz val="16"/>
      <color theme="0"/>
      <name val="Calibri"/>
    </font>
    <font>
      <b/>
      <sz val="14"/>
      <color theme="1"/>
      <name val="Calibri"/>
    </font>
    <font>
      <b/>
      <sz val="14"/>
      <color theme="0"/>
      <name val="Calibri"/>
    </font>
    <font>
      <b/>
      <sz val="12"/>
      <color theme="0"/>
      <name val="Calibri"/>
    </font>
    <font>
      <b/>
      <sz val="16"/>
      <color rgb="FF636362"/>
      <name val="Calibri"/>
    </font>
    <font>
      <sz val="16"/>
      <color rgb="FF636362"/>
      <name val="Calibri"/>
    </font>
    <font>
      <b/>
      <sz val="16"/>
      <color rgb="FF727272"/>
      <name val="Calibri"/>
    </font>
    <font>
      <b/>
      <sz val="12"/>
      <color theme="1"/>
      <name val="Calibri"/>
    </font>
    <font>
      <b/>
      <sz val="16"/>
      <color rgb="FF999999"/>
      <name val="Calibri"/>
    </font>
    <font>
      <sz val="16"/>
      <color rgb="FF999999"/>
      <name val="Calibri"/>
    </font>
    <font>
      <sz val="11"/>
      <color theme="1"/>
      <name val="Calibri"/>
      <scheme val="minor"/>
    </font>
    <font>
      <sz val="20"/>
      <color theme="1"/>
      <name val="Calibri"/>
    </font>
    <font>
      <sz val="12"/>
      <color theme="1"/>
      <name val="Calibri"/>
    </font>
    <font>
      <b/>
      <sz val="16"/>
      <color rgb="FF4C4C4C"/>
      <name val="Calibri"/>
    </font>
    <font>
      <b/>
      <u/>
      <sz val="16"/>
      <color theme="1"/>
      <name val="Calibri"/>
    </font>
    <font>
      <sz val="10"/>
      <color theme="0"/>
      <name val="Calibri"/>
    </font>
    <font>
      <sz val="10"/>
      <color theme="1"/>
      <name val="Calibri"/>
    </font>
    <font>
      <sz val="10"/>
      <color rgb="FF636362"/>
      <name val="Calibri"/>
    </font>
    <font>
      <b/>
      <sz val="10"/>
      <color theme="7"/>
      <name val="Calibri"/>
    </font>
    <font>
      <b/>
      <sz val="10"/>
      <color rgb="FF636362"/>
      <name val="Calibri"/>
    </font>
    <font>
      <b/>
      <sz val="14"/>
      <color rgb="FF636362"/>
      <name val="Calibri"/>
    </font>
    <font>
      <b/>
      <sz val="11"/>
      <color theme="1"/>
      <name val="Calibri"/>
    </font>
    <font>
      <b/>
      <sz val="10"/>
      <color theme="1"/>
      <name val="Calibri"/>
    </font>
  </fonts>
  <fills count="24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6F6F67"/>
        <bgColor rgb="FF6F6F67"/>
      </patternFill>
    </fill>
    <fill>
      <patternFill patternType="solid">
        <fgColor rgb="FFFFC000"/>
        <bgColor rgb="FFFFC000"/>
      </patternFill>
    </fill>
    <fill>
      <patternFill patternType="solid">
        <fgColor rgb="FFBF6000"/>
        <bgColor rgb="FFBF6000"/>
      </patternFill>
    </fill>
    <fill>
      <patternFill patternType="solid">
        <fgColor rgb="FF002060"/>
        <bgColor rgb="FF002060"/>
      </patternFill>
    </fill>
    <fill>
      <patternFill patternType="solid">
        <fgColor rgb="FF4A4A49"/>
        <bgColor rgb="FF4A4A49"/>
      </patternFill>
    </fill>
    <fill>
      <patternFill patternType="solid">
        <fgColor rgb="FF2E75B5"/>
        <bgColor rgb="FF2E75B5"/>
      </patternFill>
    </fill>
    <fill>
      <patternFill patternType="solid">
        <fgColor rgb="FFE9E9E7"/>
        <bgColor rgb="FFE9E9E7"/>
      </patternFill>
    </fill>
    <fill>
      <patternFill patternType="solid">
        <fgColor rgb="FFFEF2CB"/>
        <bgColor rgb="FFFEF2CB"/>
      </patternFill>
    </fill>
    <fill>
      <patternFill patternType="solid">
        <fgColor rgb="FFF9B2FF"/>
        <bgColor rgb="FFF9B2FF"/>
      </patternFill>
    </fill>
    <fill>
      <patternFill patternType="solid">
        <fgColor rgb="FFFEF3CB"/>
        <bgColor rgb="FFFEF3CB"/>
      </patternFill>
    </fill>
    <fill>
      <patternFill patternType="solid">
        <fgColor rgb="FF7030A0"/>
        <bgColor rgb="FF7030A0"/>
      </patternFill>
    </fill>
    <fill>
      <patternFill patternType="solid">
        <fgColor rgb="FF636362"/>
        <bgColor rgb="FF636362"/>
      </patternFill>
    </fill>
    <fill>
      <patternFill patternType="solid">
        <fgColor rgb="FF4C4C4C"/>
        <bgColor rgb="FF4C4C4C"/>
      </patternFill>
    </fill>
    <fill>
      <patternFill patternType="solid">
        <fgColor rgb="FFF2F2F2"/>
        <bgColor rgb="FFF2F2F2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575751"/>
        <bgColor rgb="FF575751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theme="1"/>
      </patternFill>
    </fill>
    <fill>
      <patternFill patternType="solid">
        <fgColor rgb="FF999999"/>
        <bgColor rgb="FF999999"/>
      </patternFill>
    </fill>
  </fills>
  <borders count="63">
    <border>
      <left/>
      <right/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rgb="FF000000"/>
      </bottom>
      <diagonal/>
    </border>
    <border>
      <left/>
      <right/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dotted">
        <color rgb="FF636362"/>
      </left>
      <right/>
      <top style="dotted">
        <color rgb="FF636362"/>
      </top>
      <bottom style="dotted">
        <color rgb="FF636362"/>
      </bottom>
      <diagonal/>
    </border>
    <border>
      <left/>
      <right style="dotted">
        <color rgb="FF636362"/>
      </right>
      <top style="dotted">
        <color rgb="FF636362"/>
      </top>
      <bottom style="dotted">
        <color rgb="FF636362"/>
      </bottom>
      <diagonal/>
    </border>
    <border>
      <left/>
      <right/>
      <top style="dotted">
        <color rgb="FF636362"/>
      </top>
      <bottom style="dotted">
        <color rgb="FF636362"/>
      </bottom>
      <diagonal/>
    </border>
    <border>
      <left style="dotted">
        <color rgb="FF727272"/>
      </left>
      <right style="dotted">
        <color rgb="FF727272"/>
      </right>
      <top style="dotted">
        <color rgb="FF727272"/>
      </top>
      <bottom style="hair">
        <color rgb="FF636362"/>
      </bottom>
      <diagonal/>
    </border>
    <border>
      <left style="dotted">
        <color rgb="FF727272"/>
      </left>
      <right style="dotted">
        <color rgb="FF727272"/>
      </right>
      <top/>
      <bottom style="dotted">
        <color rgb="FF727272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636362"/>
      </left>
      <right/>
      <top style="hair">
        <color rgb="FF636362"/>
      </top>
      <bottom style="hair">
        <color rgb="FF000000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8" borderId="12" xfId="0" applyFont="1" applyFill="1" applyBorder="1" applyAlignment="1">
      <alignment horizontal="right" vertical="center"/>
    </xf>
    <xf numFmtId="0" fontId="9" fillId="8" borderId="12" xfId="0" applyFont="1" applyFill="1" applyBorder="1" applyAlignment="1">
      <alignment horizontal="right" vertical="center" wrapText="1"/>
    </xf>
    <xf numFmtId="0" fontId="5" fillId="0" borderId="0" xfId="0" applyFont="1" applyAlignment="1">
      <alignment horizontal="right"/>
    </xf>
    <xf numFmtId="0" fontId="10" fillId="0" borderId="12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/>
    </xf>
    <xf numFmtId="164" fontId="11" fillId="0" borderId="12" xfId="0" applyNumberFormat="1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5" fillId="0" borderId="0" xfId="0" applyNumberFormat="1" applyFont="1"/>
    <xf numFmtId="0" fontId="1" fillId="4" borderId="12" xfId="0" applyFont="1" applyFill="1" applyBorder="1" applyAlignment="1">
      <alignment horizontal="right" vertical="center"/>
    </xf>
    <xf numFmtId="0" fontId="13" fillId="4" borderId="12" xfId="0" applyFont="1" applyFill="1" applyBorder="1" applyAlignment="1">
      <alignment horizontal="right" vertical="center" wrapText="1"/>
    </xf>
    <xf numFmtId="0" fontId="6" fillId="5" borderId="12" xfId="0" applyFont="1" applyFill="1" applyBorder="1" applyAlignment="1">
      <alignment horizontal="right" vertical="center"/>
    </xf>
    <xf numFmtId="0" fontId="9" fillId="5" borderId="12" xfId="0" applyFont="1" applyFill="1" applyBorder="1" applyAlignment="1">
      <alignment horizontal="right" vertical="center" wrapText="1"/>
    </xf>
    <xf numFmtId="0" fontId="10" fillId="0" borderId="1" xfId="0" applyFont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165" fontId="11" fillId="0" borderId="4" xfId="0" applyNumberFormat="1" applyFont="1" applyBorder="1" applyAlignment="1">
      <alignment horizontal="center" vertical="center"/>
    </xf>
    <xf numFmtId="164" fontId="11" fillId="0" borderId="22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13" borderId="12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right" vertical="center" wrapText="1"/>
    </xf>
    <xf numFmtId="0" fontId="6" fillId="8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8" fillId="6" borderId="29" xfId="0" applyFont="1" applyFill="1" applyBorder="1" applyAlignment="1">
      <alignment vertical="center"/>
    </xf>
    <xf numFmtId="0" fontId="8" fillId="6" borderId="30" xfId="0" applyFont="1" applyFill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0" fontId="6" fillId="14" borderId="35" xfId="0" applyFont="1" applyFill="1" applyBorder="1" applyAlignment="1">
      <alignment horizontal="center" vertical="center" wrapText="1"/>
    </xf>
    <xf numFmtId="10" fontId="10" fillId="16" borderId="36" xfId="0" applyNumberFormat="1" applyFont="1" applyFill="1" applyBorder="1" applyAlignment="1">
      <alignment horizontal="center" vertical="center"/>
    </xf>
    <xf numFmtId="166" fontId="5" fillId="0" borderId="0" xfId="0" applyNumberFormat="1" applyFont="1"/>
    <xf numFmtId="0" fontId="16" fillId="0" borderId="0" xfId="0" applyFont="1"/>
    <xf numFmtId="164" fontId="5" fillId="0" borderId="0" xfId="0" applyNumberFormat="1" applyFont="1"/>
    <xf numFmtId="166" fontId="17" fillId="0" borderId="0" xfId="0" applyNumberFormat="1" applyFont="1"/>
    <xf numFmtId="0" fontId="2" fillId="18" borderId="22" xfId="0" applyFont="1" applyFill="1" applyBorder="1" applyAlignment="1">
      <alignment vertical="center"/>
    </xf>
    <xf numFmtId="0" fontId="18" fillId="18" borderId="22" xfId="0" applyFont="1" applyFill="1" applyBorder="1" applyAlignment="1">
      <alignment vertical="center"/>
    </xf>
    <xf numFmtId="164" fontId="2" fillId="18" borderId="22" xfId="0" applyNumberFormat="1" applyFont="1" applyFill="1" applyBorder="1" applyAlignment="1">
      <alignment vertical="center"/>
    </xf>
    <xf numFmtId="0" fontId="6" fillId="19" borderId="12" xfId="0" applyFont="1" applyFill="1" applyBorder="1" applyAlignment="1">
      <alignment horizontal="center" vertical="center"/>
    </xf>
    <xf numFmtId="165" fontId="19" fillId="20" borderId="1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9" fillId="8" borderId="12" xfId="0" applyFont="1" applyFill="1" applyBorder="1" applyAlignment="1">
      <alignment vertical="center" wrapText="1"/>
    </xf>
    <xf numFmtId="0" fontId="9" fillId="8" borderId="37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vertical="center" wrapText="1"/>
    </xf>
    <xf numFmtId="0" fontId="6" fillId="5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vertical="center" wrapText="1"/>
    </xf>
    <xf numFmtId="0" fontId="21" fillId="14" borderId="22" xfId="0" applyFont="1" applyFill="1" applyBorder="1" applyAlignment="1">
      <alignment horizontal="center" vertical="center" wrapText="1"/>
    </xf>
    <xf numFmtId="0" fontId="22" fillId="4" borderId="12" xfId="0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13" borderId="38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165" fontId="23" fillId="0" borderId="12" xfId="0" applyNumberFormat="1" applyFont="1" applyBorder="1" applyAlignment="1">
      <alignment horizontal="center" vertical="center"/>
    </xf>
    <xf numFmtId="165" fontId="23" fillId="21" borderId="12" xfId="0" applyNumberFormat="1" applyFont="1" applyFill="1" applyBorder="1" applyAlignment="1">
      <alignment horizontal="center" vertical="center"/>
    </xf>
    <xf numFmtId="0" fontId="22" fillId="0" borderId="0" xfId="0" applyFont="1"/>
    <xf numFmtId="0" fontId="22" fillId="0" borderId="0" xfId="0" applyFont="1" applyAlignment="1">
      <alignment vertical="center"/>
    </xf>
    <xf numFmtId="167" fontId="22" fillId="0" borderId="0" xfId="0" applyNumberFormat="1" applyFont="1" applyAlignment="1">
      <alignment horizontal="center" vertical="center"/>
    </xf>
    <xf numFmtId="0" fontId="24" fillId="22" borderId="31" xfId="0" applyFont="1" applyFill="1" applyBorder="1" applyAlignment="1">
      <alignment horizontal="center" vertical="center" wrapText="1"/>
    </xf>
    <xf numFmtId="167" fontId="24" fillId="22" borderId="31" xfId="0" applyNumberFormat="1" applyFont="1" applyFill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/>
    </xf>
    <xf numFmtId="0" fontId="25" fillId="0" borderId="12" xfId="0" applyFont="1" applyBorder="1" applyAlignment="1">
      <alignment horizontal="left" vertical="center"/>
    </xf>
    <xf numFmtId="167" fontId="25" fillId="0" borderId="12" xfId="0" applyNumberFormat="1" applyFont="1" applyBorder="1" applyAlignment="1">
      <alignment horizontal="center" vertical="center"/>
    </xf>
    <xf numFmtId="165" fontId="25" fillId="0" borderId="12" xfId="0" applyNumberFormat="1" applyFont="1" applyBorder="1" applyAlignment="1">
      <alignment horizontal="center" vertical="center"/>
    </xf>
    <xf numFmtId="167" fontId="26" fillId="0" borderId="2" xfId="0" applyNumberFormat="1" applyFont="1" applyBorder="1" applyAlignment="1">
      <alignment horizontal="center" vertical="center" wrapText="1"/>
    </xf>
    <xf numFmtId="165" fontId="22" fillId="0" borderId="0" xfId="0" applyNumberFormat="1" applyFont="1" applyAlignment="1">
      <alignment vertical="center"/>
    </xf>
    <xf numFmtId="0" fontId="27" fillId="0" borderId="3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2" fillId="4" borderId="29" xfId="0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22" fillId="4" borderId="31" xfId="0" applyFont="1" applyFill="1" applyBorder="1" applyAlignment="1">
      <alignment horizontal="center" vertical="center"/>
    </xf>
    <xf numFmtId="0" fontId="21" fillId="5" borderId="31" xfId="0" applyFont="1" applyFill="1" applyBorder="1" applyAlignment="1">
      <alignment horizontal="center" vertical="center"/>
    </xf>
    <xf numFmtId="0" fontId="21" fillId="13" borderId="38" xfId="0" applyFont="1" applyFill="1" applyBorder="1" applyAlignment="1">
      <alignment horizontal="center" vertical="center"/>
    </xf>
    <xf numFmtId="0" fontId="21" fillId="6" borderId="31" xfId="0" applyFont="1" applyFill="1" applyBorder="1" applyAlignment="1">
      <alignment horizontal="center" vertical="center"/>
    </xf>
    <xf numFmtId="0" fontId="21" fillId="8" borderId="31" xfId="0" applyFont="1" applyFill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58" xfId="0" applyFont="1" applyBorder="1" applyAlignment="1">
      <alignment horizontal="center" vertical="center"/>
    </xf>
    <xf numFmtId="0" fontId="23" fillId="0" borderId="59" xfId="0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/>
    </xf>
    <xf numFmtId="0" fontId="21" fillId="8" borderId="31" xfId="0" applyFont="1" applyFill="1" applyBorder="1" applyAlignment="1">
      <alignment horizontal="center" vertical="center" wrapText="1"/>
    </xf>
    <xf numFmtId="0" fontId="21" fillId="7" borderId="62" xfId="0" applyFont="1" applyFill="1" applyBorder="1" applyAlignment="1">
      <alignment horizontal="center" vertical="center" wrapText="1"/>
    </xf>
    <xf numFmtId="0" fontId="22" fillId="0" borderId="0" xfId="0" applyFont="1" applyAlignment="1">
      <alignment wrapText="1"/>
    </xf>
    <xf numFmtId="1" fontId="23" fillId="0" borderId="12" xfId="0" applyNumberFormat="1" applyFont="1" applyBorder="1" applyAlignment="1">
      <alignment horizontal="center" vertical="center"/>
    </xf>
    <xf numFmtId="9" fontId="23" fillId="0" borderId="12" xfId="0" applyNumberFormat="1" applyFont="1" applyBorder="1" applyAlignment="1">
      <alignment horizontal="center" vertical="center"/>
    </xf>
    <xf numFmtId="0" fontId="22" fillId="0" borderId="12" xfId="0" applyFont="1" applyBorder="1"/>
    <xf numFmtId="0" fontId="2" fillId="0" borderId="1" xfId="0" applyFont="1" applyBorder="1" applyAlignment="1">
      <alignment horizontal="left" vertical="center"/>
    </xf>
    <xf numFmtId="0" fontId="4" fillId="0" borderId="3" xfId="0" applyFont="1" applyBorder="1"/>
    <xf numFmtId="0" fontId="4" fillId="0" borderId="2" xfId="0" applyFont="1" applyBorder="1"/>
    <xf numFmtId="0" fontId="1" fillId="0" borderId="3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4" fillId="0" borderId="4" xfId="0" applyFont="1" applyBorder="1"/>
    <xf numFmtId="0" fontId="4" fillId="0" borderId="6" xfId="0" applyFont="1" applyBorder="1"/>
    <xf numFmtId="0" fontId="6" fillId="5" borderId="9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 wrapText="1"/>
    </xf>
    <xf numFmtId="0" fontId="4" fillId="0" borderId="5" xfId="0" applyFont="1" applyBorder="1"/>
    <xf numFmtId="0" fontId="1" fillId="2" borderId="7" xfId="0" applyFont="1" applyFill="1" applyBorder="1" applyAlignment="1">
      <alignment horizontal="center" vertical="center" wrapText="1"/>
    </xf>
    <xf numFmtId="0" fontId="4" fillId="0" borderId="8" xfId="0" applyFont="1" applyBorder="1"/>
    <xf numFmtId="0" fontId="4" fillId="0" borderId="11" xfId="0" applyFont="1" applyBorder="1"/>
    <xf numFmtId="0" fontId="6" fillId="3" borderId="7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164" fontId="10" fillId="9" borderId="1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wrapText="1"/>
    </xf>
    <xf numFmtId="0" fontId="13" fillId="0" borderId="9" xfId="0" applyFont="1" applyBorder="1" applyAlignment="1">
      <alignment horizontal="center" vertical="center" wrapText="1"/>
    </xf>
    <xf numFmtId="0" fontId="4" fillId="0" borderId="13" xfId="0" applyFont="1" applyBorder="1"/>
    <xf numFmtId="0" fontId="6" fillId="7" borderId="1" xfId="0" applyFont="1" applyFill="1" applyBorder="1" applyAlignment="1">
      <alignment horizontal="center" vertical="center" wrapText="1"/>
    </xf>
    <xf numFmtId="10" fontId="10" fillId="10" borderId="1" xfId="0" applyNumberFormat="1" applyFont="1" applyFill="1" applyBorder="1" applyAlignment="1">
      <alignment horizontal="center" vertical="center"/>
    </xf>
    <xf numFmtId="165" fontId="10" fillId="11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7" fillId="4" borderId="16" xfId="0" applyFont="1" applyFill="1" applyBorder="1" applyAlignment="1">
      <alignment horizontal="center" vertical="center"/>
    </xf>
    <xf numFmtId="0" fontId="4" fillId="0" borderId="17" xfId="0" applyFont="1" applyBorder="1"/>
    <xf numFmtId="0" fontId="4" fillId="0" borderId="18" xfId="0" applyFont="1" applyBorder="1"/>
    <xf numFmtId="0" fontId="8" fillId="5" borderId="16" xfId="0" applyFont="1" applyFill="1" applyBorder="1" applyAlignment="1">
      <alignment horizontal="center" vertical="center"/>
    </xf>
    <xf numFmtId="0" fontId="4" fillId="0" borderId="19" xfId="0" applyFont="1" applyBorder="1"/>
    <xf numFmtId="0" fontId="6" fillId="7" borderId="16" xfId="0" applyFont="1" applyFill="1" applyBorder="1" applyAlignment="1">
      <alignment horizontal="center" vertical="center"/>
    </xf>
    <xf numFmtId="9" fontId="10" fillId="10" borderId="9" xfId="0" applyNumberFormat="1" applyFont="1" applyFill="1" applyBorder="1" applyAlignment="1">
      <alignment horizontal="center" vertical="center"/>
    </xf>
    <xf numFmtId="0" fontId="4" fillId="0" borderId="14" xfId="0" applyFont="1" applyBorder="1"/>
    <xf numFmtId="0" fontId="4" fillId="0" borderId="15" xfId="0" applyFont="1" applyBorder="1"/>
    <xf numFmtId="0" fontId="4" fillId="0" borderId="20" xfId="0" applyFont="1" applyBorder="1"/>
    <xf numFmtId="0" fontId="4" fillId="0" borderId="21" xfId="0" applyFont="1" applyBorder="1"/>
    <xf numFmtId="165" fontId="10" fillId="9" borderId="1" xfId="0" applyNumberFormat="1" applyFont="1" applyFill="1" applyBorder="1" applyAlignment="1">
      <alignment horizontal="center" vertical="center"/>
    </xf>
    <xf numFmtId="9" fontId="10" fillId="12" borderId="9" xfId="0" applyNumberFormat="1" applyFont="1" applyFill="1" applyBorder="1" applyAlignment="1">
      <alignment horizontal="center" vertical="center"/>
    </xf>
    <xf numFmtId="9" fontId="10" fillId="12" borderId="1" xfId="0" applyNumberFormat="1" applyFont="1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4" fontId="10" fillId="11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15" borderId="32" xfId="0" applyFont="1" applyFill="1" applyBorder="1" applyAlignment="1">
      <alignment horizontal="center" vertical="center" wrapText="1"/>
    </xf>
    <xf numFmtId="0" fontId="4" fillId="0" borderId="33" xfId="0" applyFont="1" applyBorder="1"/>
    <xf numFmtId="0" fontId="6" fillId="1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9" fontId="10" fillId="20" borderId="26" xfId="0" applyNumberFormat="1" applyFont="1" applyFill="1" applyBorder="1" applyAlignment="1">
      <alignment horizontal="center" vertical="center"/>
    </xf>
    <xf numFmtId="0" fontId="4" fillId="0" borderId="28" xfId="0" applyFont="1" applyBorder="1"/>
    <xf numFmtId="0" fontId="6" fillId="19" borderId="26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left" vertical="center" wrapText="1"/>
    </xf>
    <xf numFmtId="0" fontId="0" fillId="0" borderId="0" xfId="0"/>
    <xf numFmtId="164" fontId="1" fillId="11" borderId="1" xfId="0" applyNumberFormat="1" applyFont="1" applyFill="1" applyBorder="1" applyAlignment="1">
      <alignment horizontal="center" vertical="center"/>
    </xf>
    <xf numFmtId="0" fontId="10" fillId="16" borderId="32" xfId="0" applyFont="1" applyFill="1" applyBorder="1" applyAlignment="1">
      <alignment horizontal="center" vertical="center"/>
    </xf>
    <xf numFmtId="0" fontId="4" fillId="0" borderId="34" xfId="0" applyFont="1" applyBorder="1"/>
    <xf numFmtId="164" fontId="10" fillId="16" borderId="32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 wrapText="1"/>
    </xf>
    <xf numFmtId="0" fontId="6" fillId="14" borderId="9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/>
    </xf>
    <xf numFmtId="165" fontId="19" fillId="20" borderId="1" xfId="0" applyNumberFormat="1" applyFont="1" applyFill="1" applyBorder="1" applyAlignment="1">
      <alignment horizontal="center" vertical="center"/>
    </xf>
    <xf numFmtId="164" fontId="10" fillId="17" borderId="32" xfId="0" applyNumberFormat="1" applyFont="1" applyFill="1" applyBorder="1" applyAlignment="1">
      <alignment horizontal="center" vertical="center"/>
    </xf>
    <xf numFmtId="9" fontId="10" fillId="10" borderId="1" xfId="0" applyNumberFormat="1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4" fillId="0" borderId="24" xfId="0" applyFont="1" applyBorder="1"/>
    <xf numFmtId="0" fontId="4" fillId="0" borderId="25" xfId="0" applyFont="1" applyBorder="1"/>
    <xf numFmtId="0" fontId="8" fillId="6" borderId="16" xfId="0" applyFont="1" applyFill="1" applyBorder="1" applyAlignment="1">
      <alignment horizontal="center" vertical="center"/>
    </xf>
    <xf numFmtId="0" fontId="4" fillId="0" borderId="23" xfId="0" applyFont="1" applyBorder="1"/>
    <xf numFmtId="0" fontId="7" fillId="4" borderId="26" xfId="0" applyFont="1" applyFill="1" applyBorder="1" applyAlignment="1">
      <alignment horizontal="center" vertical="center"/>
    </xf>
    <xf numFmtId="0" fontId="4" fillId="0" borderId="27" xfId="0" applyFont="1" applyBorder="1"/>
    <xf numFmtId="0" fontId="13" fillId="0" borderId="14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3" fillId="0" borderId="53" xfId="0" applyFont="1" applyBorder="1" applyAlignment="1">
      <alignment horizontal="center" vertical="center"/>
    </xf>
    <xf numFmtId="0" fontId="4" fillId="0" borderId="54" xfId="0" applyFont="1" applyBorder="1"/>
    <xf numFmtId="0" fontId="23" fillId="23" borderId="53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55" xfId="0" applyFont="1" applyBorder="1" applyAlignment="1">
      <alignment horizontal="center" vertical="center"/>
    </xf>
    <xf numFmtId="0" fontId="4" fillId="0" borderId="56" xfId="0" applyFont="1" applyBorder="1"/>
    <xf numFmtId="0" fontId="4" fillId="0" borderId="60" xfId="0" applyFont="1" applyBorder="1"/>
  </cellXfs>
  <cellStyles count="1">
    <cellStyle name="Normal" xfId="0" builtinId="0"/>
  </cellStyles>
  <dxfs count="435"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ill>
        <patternFill patternType="solid">
          <fgColor rgb="FFC5E0B3"/>
          <bgColor rgb="FFC5E0B3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1057275</xdr:colOff>
      <xdr:row>1</xdr:row>
      <xdr:rowOff>19050</xdr:rowOff>
    </xdr:from>
    <xdr:ext cx="3829050" cy="8667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0448925" y="285750"/>
          <a:ext cx="3829050" cy="866775"/>
          <a:chOff x="3431475" y="3346613"/>
          <a:chExt cx="3829051" cy="866775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3431475" y="3346613"/>
            <a:ext cx="3829051" cy="866775"/>
            <a:chOff x="11530694" y="115661"/>
            <a:chExt cx="2582636" cy="721179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1530694" y="115661"/>
              <a:ext cx="2582625" cy="7211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11530694" y="144236"/>
              <a:ext cx="666750" cy="6585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2518572" y="127907"/>
              <a:ext cx="704850" cy="6966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7" name="Shape 7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3398955" y="115661"/>
              <a:ext cx="714375" cy="721179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1143000</xdr:colOff>
      <xdr:row>0</xdr:row>
      <xdr:rowOff>219075</xdr:rowOff>
    </xdr:from>
    <xdr:ext cx="3848100" cy="8096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572750" y="219075"/>
          <a:ext cx="3848100" cy="809625"/>
          <a:chOff x="3421950" y="3375188"/>
          <a:chExt cx="3848101" cy="809625"/>
        </a:xfrm>
      </xdr:grpSpPr>
      <xdr:grpSp>
        <xdr:nvGrpSpPr>
          <xdr:cNvPr id="8" name="Shape 8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3421950" y="3375188"/>
            <a:ext cx="3848101" cy="809625"/>
            <a:chOff x="11530694" y="115661"/>
            <a:chExt cx="2582636" cy="721179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11530694" y="115661"/>
              <a:ext cx="2582625" cy="7211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9" name="Shape 9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11530694" y="144236"/>
              <a:ext cx="666750" cy="6585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0" name="Shape 10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2518572" y="127907"/>
              <a:ext cx="704850" cy="6966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1" name="Shape 11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3398955" y="115661"/>
              <a:ext cx="714375" cy="721179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1028700</xdr:colOff>
      <xdr:row>1</xdr:row>
      <xdr:rowOff>19050</xdr:rowOff>
    </xdr:from>
    <xdr:ext cx="3829050" cy="8667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0420350" y="285750"/>
          <a:ext cx="3829050" cy="866775"/>
          <a:chOff x="3431475" y="3346613"/>
          <a:chExt cx="3829051" cy="866775"/>
        </a:xfrm>
      </xdr:grpSpPr>
      <xdr:grpSp>
        <xdr:nvGrpSpPr>
          <xdr:cNvPr id="12" name="Shape 12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GrpSpPr/>
        </xdr:nvGrpSpPr>
        <xdr:grpSpPr>
          <a:xfrm>
            <a:off x="3431475" y="3346613"/>
            <a:ext cx="3829051" cy="866775"/>
            <a:chOff x="11530694" y="115661"/>
            <a:chExt cx="2582636" cy="721179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>
            <a:xfrm>
              <a:off x="11530694" y="115661"/>
              <a:ext cx="2582625" cy="7211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13" name="Shape 13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11530694" y="144236"/>
              <a:ext cx="666750" cy="6585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4" name="Shape 14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2518572" y="127907"/>
              <a:ext cx="704850" cy="6966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5" name="Shape 15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3398955" y="115661"/>
              <a:ext cx="714375" cy="721179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1028700</xdr:colOff>
      <xdr:row>1</xdr:row>
      <xdr:rowOff>0</xdr:rowOff>
    </xdr:from>
    <xdr:ext cx="3829050" cy="8667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420350" y="266700"/>
          <a:ext cx="3829050" cy="866775"/>
          <a:chOff x="3431475" y="3346613"/>
          <a:chExt cx="3829051" cy="866775"/>
        </a:xfrm>
      </xdr:grpSpPr>
      <xdr:grpSp>
        <xdr:nvGrpSpPr>
          <xdr:cNvPr id="16" name="Shape 16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>
            <a:off x="3431475" y="3346613"/>
            <a:ext cx="3829051" cy="866775"/>
            <a:chOff x="11530694" y="115661"/>
            <a:chExt cx="2582636" cy="721179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/>
          </xdr:nvSpPr>
          <xdr:spPr>
            <a:xfrm>
              <a:off x="11530694" y="115661"/>
              <a:ext cx="2582625" cy="7211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17" name="Shape 1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11530694" y="144236"/>
              <a:ext cx="666750" cy="6585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8" name="Shape 18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2518572" y="127907"/>
              <a:ext cx="704850" cy="6966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9" name="Shape 19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3398955" y="115661"/>
              <a:ext cx="714375" cy="721179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876300</xdr:colOff>
      <xdr:row>0</xdr:row>
      <xdr:rowOff>190500</xdr:rowOff>
    </xdr:from>
    <xdr:ext cx="3829050" cy="8667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0267950" y="190500"/>
          <a:ext cx="3829050" cy="866775"/>
          <a:chOff x="3431475" y="3346613"/>
          <a:chExt cx="3829051" cy="866775"/>
        </a:xfrm>
      </xdr:grpSpPr>
      <xdr:grpSp>
        <xdr:nvGrpSpPr>
          <xdr:cNvPr id="20" name="Shape 20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GrpSpPr/>
        </xdr:nvGrpSpPr>
        <xdr:grpSpPr>
          <a:xfrm>
            <a:off x="3431475" y="3346613"/>
            <a:ext cx="3829051" cy="866775"/>
            <a:chOff x="11530694" y="115661"/>
            <a:chExt cx="2582636" cy="721179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/>
          </xdr:nvSpPr>
          <xdr:spPr>
            <a:xfrm>
              <a:off x="11530694" y="115661"/>
              <a:ext cx="2582625" cy="7211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21" name="Shape 21"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11530694" y="144236"/>
              <a:ext cx="666750" cy="6585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22" name="Shape 22"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2518572" y="127907"/>
              <a:ext cx="704850" cy="69668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23" name="Shape 23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3398955" y="115661"/>
              <a:ext cx="714375" cy="721179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1D1D1B"/>
      </a:dk1>
      <a:lt1>
        <a:srgbClr val="FFFFFF"/>
      </a:lt1>
      <a:dk2>
        <a:srgbClr val="1D1D1B"/>
      </a:dk2>
      <a:lt2>
        <a:srgbClr val="FFFFFF"/>
      </a:lt2>
      <a:accent1>
        <a:srgbClr val="FCC200"/>
      </a:accent1>
      <a:accent2>
        <a:srgbClr val="FF8000"/>
      </a:accent2>
      <a:accent3>
        <a:srgbClr val="770080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N1000"/>
  <sheetViews>
    <sheetView showGridLines="0" topLeftCell="A156" workbookViewId="0">
      <selection activeCell="N113" sqref="N113"/>
    </sheetView>
  </sheetViews>
  <sheetFormatPr defaultColWidth="14.42578125" defaultRowHeight="15" customHeight="1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7.28515625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</cols>
  <sheetData>
    <row r="1" spans="1:40" ht="21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4" t="s">
        <v>1</v>
      </c>
      <c r="AF1" s="4" t="s">
        <v>2</v>
      </c>
      <c r="AG1" s="4"/>
      <c r="AH1" s="4" t="s">
        <v>3</v>
      </c>
    </row>
    <row r="2" spans="1:40" ht="2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 t="s">
        <v>4</v>
      </c>
      <c r="AF2" s="4" t="s">
        <v>5</v>
      </c>
      <c r="AG2" s="4"/>
      <c r="AH2" s="4" t="s">
        <v>6</v>
      </c>
    </row>
    <row r="3" spans="1:40" ht="21">
      <c r="A3" s="3" t="s">
        <v>7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AF3" s="4" t="s">
        <v>8</v>
      </c>
      <c r="AG3" s="4"/>
      <c r="AH3" s="4"/>
    </row>
    <row r="4" spans="1:40" ht="21">
      <c r="A4" s="3" t="s">
        <v>9</v>
      </c>
      <c r="B4" s="2"/>
      <c r="C4" s="3"/>
      <c r="D4" s="3"/>
      <c r="E4" s="3"/>
      <c r="F4" s="3"/>
      <c r="G4" s="3"/>
      <c r="H4" s="3"/>
      <c r="I4" s="3"/>
      <c r="J4" s="3"/>
      <c r="K4" s="3"/>
      <c r="L4" s="3"/>
      <c r="AF4" s="4" t="s">
        <v>10</v>
      </c>
      <c r="AG4" s="4"/>
      <c r="AH4" s="4"/>
    </row>
    <row r="5" spans="1:40" ht="21">
      <c r="A5" s="3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AF5" s="4" t="s">
        <v>11</v>
      </c>
      <c r="AG5" s="4"/>
      <c r="AH5" s="4"/>
    </row>
    <row r="6" spans="1:40" ht="21">
      <c r="A6" s="1" t="s">
        <v>12</v>
      </c>
      <c r="B6" s="5"/>
      <c r="C6" s="1"/>
      <c r="D6" s="1"/>
      <c r="E6" s="1"/>
      <c r="F6" s="1"/>
      <c r="G6" s="1"/>
      <c r="H6" s="1"/>
      <c r="I6" s="3"/>
      <c r="J6" s="3"/>
      <c r="K6" s="3"/>
      <c r="L6" s="3"/>
      <c r="AF6" s="4" t="s">
        <v>13</v>
      </c>
      <c r="AG6" s="4"/>
      <c r="AH6" s="4"/>
    </row>
    <row r="7" spans="1:40" ht="21">
      <c r="A7" s="3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AF7" s="4" t="s">
        <v>14</v>
      </c>
      <c r="AG7" s="4"/>
      <c r="AH7" s="4"/>
    </row>
    <row r="8" spans="1:40" ht="21">
      <c r="A8" s="114" t="s">
        <v>15</v>
      </c>
      <c r="B8" s="111"/>
      <c r="C8" s="109" t="s">
        <v>16</v>
      </c>
      <c r="D8" s="110"/>
      <c r="E8" s="110"/>
      <c r="F8" s="110"/>
      <c r="G8" s="111"/>
      <c r="H8" s="112" t="s">
        <v>17</v>
      </c>
      <c r="I8" s="110"/>
      <c r="J8" s="110"/>
      <c r="K8" s="110"/>
      <c r="L8" s="111"/>
      <c r="M8" s="109" t="s">
        <v>18</v>
      </c>
      <c r="N8" s="110"/>
      <c r="O8" s="110"/>
      <c r="P8" s="110"/>
      <c r="Q8" s="111"/>
      <c r="R8" s="112" t="s">
        <v>19</v>
      </c>
      <c r="S8" s="110"/>
      <c r="T8" s="110"/>
      <c r="U8" s="110"/>
      <c r="V8" s="111"/>
      <c r="W8" s="109" t="s">
        <v>2</v>
      </c>
      <c r="X8" s="110"/>
      <c r="Y8" s="110"/>
      <c r="Z8" s="110"/>
      <c r="AA8" s="111"/>
    </row>
    <row r="9" spans="1:40" ht="23.25" customHeight="1">
      <c r="A9" s="114" t="s">
        <v>20</v>
      </c>
      <c r="B9" s="111"/>
      <c r="C9" s="109" t="s">
        <v>21</v>
      </c>
      <c r="D9" s="110"/>
      <c r="E9" s="110"/>
      <c r="F9" s="110"/>
      <c r="G9" s="111"/>
      <c r="H9" s="112" t="s">
        <v>22</v>
      </c>
      <c r="I9" s="110"/>
      <c r="J9" s="110"/>
      <c r="K9" s="110"/>
      <c r="L9" s="111"/>
      <c r="M9" s="109" t="s">
        <v>23</v>
      </c>
      <c r="N9" s="110"/>
      <c r="O9" s="110"/>
      <c r="P9" s="110"/>
      <c r="Q9" s="111"/>
      <c r="R9" s="112" t="s">
        <v>24</v>
      </c>
      <c r="S9" s="110"/>
      <c r="T9" s="110"/>
      <c r="U9" s="110"/>
      <c r="V9" s="111"/>
      <c r="W9" s="109" t="s">
        <v>3</v>
      </c>
      <c r="X9" s="110"/>
      <c r="Y9" s="110"/>
      <c r="Z9" s="110"/>
      <c r="AA9" s="111"/>
    </row>
    <row r="10" spans="1:40" ht="23.25" customHeight="1">
      <c r="A10" s="114" t="s">
        <v>25</v>
      </c>
      <c r="B10" s="111"/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2"/>
      <c r="R10" s="113"/>
      <c r="S10" s="110"/>
      <c r="T10" s="110"/>
      <c r="U10" s="110"/>
      <c r="V10" s="110"/>
      <c r="W10" s="110"/>
      <c r="X10" s="110"/>
      <c r="Y10" s="110"/>
      <c r="Z10" s="110"/>
      <c r="AA10" s="111"/>
    </row>
    <row r="11" spans="1:40">
      <c r="B11" s="6"/>
    </row>
    <row r="12" spans="1:40" ht="21">
      <c r="A12" s="1" t="s">
        <v>26</v>
      </c>
      <c r="B12" s="6"/>
    </row>
    <row r="13" spans="1:40">
      <c r="B13" s="6"/>
    </row>
    <row r="14" spans="1:40" ht="42" customHeight="1">
      <c r="A14" s="126" t="s">
        <v>27</v>
      </c>
      <c r="B14" s="129" t="s">
        <v>28</v>
      </c>
      <c r="C14" s="115" t="s">
        <v>29</v>
      </c>
      <c r="D14" s="111"/>
      <c r="E14" s="115" t="s">
        <v>30</v>
      </c>
      <c r="F14" s="110"/>
      <c r="G14" s="110"/>
      <c r="H14" s="110"/>
      <c r="I14" s="110"/>
      <c r="J14" s="111"/>
      <c r="K14" s="116" t="s">
        <v>31</v>
      </c>
      <c r="L14" s="111"/>
      <c r="M14" s="116" t="s">
        <v>32</v>
      </c>
      <c r="N14" s="110"/>
      <c r="O14" s="110"/>
      <c r="P14" s="111"/>
      <c r="Q14" s="117" t="s">
        <v>33</v>
      </c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1"/>
      <c r="AC14" s="118" t="s">
        <v>34</v>
      </c>
      <c r="AD14" s="111"/>
      <c r="AK14" s="7"/>
      <c r="AL14" s="7"/>
      <c r="AM14" s="7"/>
      <c r="AN14" s="7"/>
    </row>
    <row r="15" spans="1:40" ht="74.25" customHeight="1">
      <c r="A15" s="127"/>
      <c r="B15" s="127"/>
      <c r="C15" s="119" t="s">
        <v>35</v>
      </c>
      <c r="D15" s="120"/>
      <c r="E15" s="119" t="s">
        <v>36</v>
      </c>
      <c r="F15" s="120"/>
      <c r="G15" s="119" t="s">
        <v>37</v>
      </c>
      <c r="H15" s="120"/>
      <c r="I15" s="119" t="s">
        <v>38</v>
      </c>
      <c r="J15" s="120"/>
      <c r="K15" s="123" t="s">
        <v>39</v>
      </c>
      <c r="L15" s="120"/>
      <c r="M15" s="133" t="s">
        <v>40</v>
      </c>
      <c r="N15" s="120"/>
      <c r="O15" s="123" t="s">
        <v>41</v>
      </c>
      <c r="P15" s="120"/>
      <c r="Q15" s="130" t="s">
        <v>42</v>
      </c>
      <c r="R15" s="111"/>
      <c r="S15" s="130" t="s">
        <v>43</v>
      </c>
      <c r="T15" s="111"/>
      <c r="U15" s="130" t="s">
        <v>44</v>
      </c>
      <c r="V15" s="111"/>
      <c r="W15" s="130" t="s">
        <v>45</v>
      </c>
      <c r="X15" s="111"/>
      <c r="Y15" s="130" t="s">
        <v>46</v>
      </c>
      <c r="Z15" s="111"/>
      <c r="AA15" s="130" t="s">
        <v>47</v>
      </c>
      <c r="AB15" s="111"/>
      <c r="AC15" s="131" t="s">
        <v>48</v>
      </c>
      <c r="AD15" s="120"/>
    </row>
    <row r="16" spans="1:40" ht="26.25" customHeight="1">
      <c r="A16" s="128"/>
      <c r="B16" s="128"/>
      <c r="C16" s="121"/>
      <c r="D16" s="122"/>
      <c r="E16" s="121"/>
      <c r="F16" s="122"/>
      <c r="G16" s="121"/>
      <c r="H16" s="122"/>
      <c r="I16" s="121"/>
      <c r="J16" s="122"/>
      <c r="K16" s="121"/>
      <c r="L16" s="122"/>
      <c r="M16" s="121"/>
      <c r="N16" s="122"/>
      <c r="O16" s="121"/>
      <c r="P16" s="122"/>
      <c r="Q16" s="8" t="s">
        <v>4</v>
      </c>
      <c r="R16" s="9" t="s">
        <v>49</v>
      </c>
      <c r="S16" s="8" t="s">
        <v>4</v>
      </c>
      <c r="T16" s="9" t="s">
        <v>49</v>
      </c>
      <c r="U16" s="8" t="s">
        <v>4</v>
      </c>
      <c r="V16" s="9" t="s">
        <v>49</v>
      </c>
      <c r="W16" s="8" t="s">
        <v>4</v>
      </c>
      <c r="X16" s="9" t="s">
        <v>49</v>
      </c>
      <c r="Y16" s="8" t="s">
        <v>4</v>
      </c>
      <c r="Z16" s="9" t="s">
        <v>49</v>
      </c>
      <c r="AA16" s="8" t="s">
        <v>4</v>
      </c>
      <c r="AB16" s="9" t="s">
        <v>49</v>
      </c>
      <c r="AC16" s="121"/>
      <c r="AD16" s="122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30" ht="21">
      <c r="A17" s="11" t="s">
        <v>50</v>
      </c>
      <c r="B17" s="12">
        <v>0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4" t="s">
        <v>4</v>
      </c>
      <c r="R17" s="15">
        <f>IF($B17&gt;0,IF(Q17="✖",0,IF(Q$16="✖",'Tabela de Produtos Anual'!R2,'Tabela de Produtos Anual'!X2)),0)</f>
        <v>0</v>
      </c>
      <c r="S17" s="13"/>
      <c r="T17" s="13"/>
      <c r="U17" s="13"/>
      <c r="V17" s="13"/>
      <c r="W17" s="13"/>
      <c r="X17" s="13"/>
      <c r="Y17" s="13"/>
      <c r="Z17" s="13"/>
      <c r="AA17" s="14" t="s">
        <v>4</v>
      </c>
      <c r="AB17" s="15">
        <f>IF($B17&gt;0,IF(AA17="✖",0,'Tabela de Produtos Anual'!AG2),0)</f>
        <v>0</v>
      </c>
      <c r="AC17" s="132">
        <f t="shared" ref="AC17:AC21" si="0">SUM(C17:AB17)</f>
        <v>0</v>
      </c>
      <c r="AD17" s="111"/>
    </row>
    <row r="18" spans="1:30" ht="21">
      <c r="A18" s="11" t="s">
        <v>51</v>
      </c>
      <c r="B18" s="12">
        <v>35</v>
      </c>
      <c r="C18" s="14" t="s">
        <v>1</v>
      </c>
      <c r="D18" s="15">
        <f>IF($B18&gt;0,IF(C18="✖",0,'Tabela de Produtos Anual'!C3),0)</f>
        <v>638.14</v>
      </c>
      <c r="E18" s="13"/>
      <c r="F18" s="13"/>
      <c r="G18" s="13"/>
      <c r="H18" s="13"/>
      <c r="I18" s="13"/>
      <c r="J18" s="13"/>
      <c r="K18" s="14" t="s">
        <v>4</v>
      </c>
      <c r="L18" s="15">
        <f>IF($B18&gt;0,IF(K18="✖",0,'Tabela de Produtos Anual'!M3),0)</f>
        <v>0</v>
      </c>
      <c r="M18" s="14" t="s">
        <v>4</v>
      </c>
      <c r="N18" s="15">
        <f>IF($B18&gt;0,IF(M18="✖",0,'Tabela de Produtos Anual'!N3),0)</f>
        <v>0</v>
      </c>
      <c r="O18" s="14" t="s">
        <v>4</v>
      </c>
      <c r="P18" s="15">
        <f>IF($B18&gt;0,IF(O18="✖",0,'Tabela de Produtos Anual'!O3),0)</f>
        <v>0</v>
      </c>
      <c r="Q18" s="14" t="s">
        <v>4</v>
      </c>
      <c r="R18" s="15">
        <f>IF($B18&gt;0,IF(Q18="✖",0,IF(Q$16="✖",'Tabela de Produtos Anual'!R3,'Tabela de Produtos Anual'!X3)),0)</f>
        <v>0</v>
      </c>
      <c r="S18" s="13"/>
      <c r="T18" s="13"/>
      <c r="U18" s="13"/>
      <c r="V18" s="13"/>
      <c r="W18" s="13"/>
      <c r="X18" s="13"/>
      <c r="Y18" s="13"/>
      <c r="Z18" s="13"/>
      <c r="AA18" s="14" t="s">
        <v>4</v>
      </c>
      <c r="AB18" s="15">
        <f>IF($B18&gt;0,IF(AA18="✖",0,'Tabela de Produtos Anual'!AG3),0)</f>
        <v>0</v>
      </c>
      <c r="AC18" s="132">
        <f t="shared" si="0"/>
        <v>638.14</v>
      </c>
      <c r="AD18" s="111"/>
    </row>
    <row r="19" spans="1:30" ht="21">
      <c r="A19" s="11" t="s">
        <v>52</v>
      </c>
      <c r="B19" s="12">
        <v>30</v>
      </c>
      <c r="C19" s="14" t="s">
        <v>1</v>
      </c>
      <c r="D19" s="15">
        <f>IF($B19&gt;0,IF(C19="✖",0,'Tabela de Produtos Anual'!C4),0)</f>
        <v>638.14</v>
      </c>
      <c r="E19" s="13"/>
      <c r="F19" s="13"/>
      <c r="G19" s="13"/>
      <c r="H19" s="13"/>
      <c r="I19" s="14" t="s">
        <v>4</v>
      </c>
      <c r="J19" s="15">
        <f>IF($B19&gt;0,IF(I19="✖",0,'Tabela de Produtos Anual'!AK4),0)</f>
        <v>0</v>
      </c>
      <c r="K19" s="14" t="s">
        <v>4</v>
      </c>
      <c r="L19" s="15">
        <f>IF($B19&gt;0,IF(K19="✖",0,'Tabela de Produtos Anual'!M4),0)</f>
        <v>0</v>
      </c>
      <c r="M19" s="14" t="s">
        <v>4</v>
      </c>
      <c r="N19" s="15">
        <f>IF($B19&gt;0,IF(M19="✖",0,'Tabela de Produtos Anual'!N4),0)</f>
        <v>0</v>
      </c>
      <c r="O19" s="14" t="s">
        <v>4</v>
      </c>
      <c r="P19" s="15">
        <f>IF($B19&gt;0,IF(O19="✖",0,'Tabela de Produtos Anual'!O4),0)</f>
        <v>0</v>
      </c>
      <c r="Q19" s="14" t="s">
        <v>1</v>
      </c>
      <c r="R19" s="15">
        <f>IF($B19&gt;0,IF(Q19="✖",0,IF(Q$16="✖",'Tabela de Produtos Anual'!R4,'Tabela de Produtos Anual'!X4)),0)</f>
        <v>38.22</v>
      </c>
      <c r="S19" s="14" t="s">
        <v>4</v>
      </c>
      <c r="T19" s="15">
        <f>IF($B19&gt;0,IF(S19="✖",0,IF($S$16="✖",'Tabela de Produtos Anual'!S4,'Tabela de Produtos Anual'!Y4)),0)</f>
        <v>0</v>
      </c>
      <c r="U19" s="14" t="s">
        <v>4</v>
      </c>
      <c r="V19" s="15">
        <f>IF($B19&gt;0,IF(U19="✖",0,'Tabela de Produtos Anual'!AD4),0)</f>
        <v>0</v>
      </c>
      <c r="W19" s="14" t="s">
        <v>4</v>
      </c>
      <c r="X19" s="15">
        <f>IF($B19&gt;0,IF(W19="✖",0,'Tabela de Produtos Anual'!AE4),0)</f>
        <v>0</v>
      </c>
      <c r="Y19" s="14" t="s">
        <v>4</v>
      </c>
      <c r="Z19" s="15">
        <f>IF($B19&gt;0,IF(Y19="✖",0,'Tabela de Produtos Anual'!AF4),0)</f>
        <v>0</v>
      </c>
      <c r="AA19" s="14" t="s">
        <v>4</v>
      </c>
      <c r="AB19" s="15">
        <f>IF($B19&gt;0,IF(AA19="✖",0,'Tabela de Produtos Anual'!AG4),0)</f>
        <v>0</v>
      </c>
      <c r="AC19" s="132">
        <f t="shared" si="0"/>
        <v>676.36</v>
      </c>
      <c r="AD19" s="111"/>
    </row>
    <row r="20" spans="1:30" ht="21">
      <c r="A20" s="11" t="s">
        <v>53</v>
      </c>
      <c r="B20" s="12">
        <v>50</v>
      </c>
      <c r="C20" s="14" t="s">
        <v>1</v>
      </c>
      <c r="D20" s="15">
        <f>IF($B20&gt;0,IF(C20="✖",0,'Tabela de Produtos Anual'!C5),0)</f>
        <v>638.14</v>
      </c>
      <c r="E20" s="14" t="s">
        <v>1</v>
      </c>
      <c r="F20" s="15">
        <f>IF($B20&gt;0,IF(E20="✖",0,'Tabela de Produtos Anual'!E5),0)</f>
        <v>58.39</v>
      </c>
      <c r="G20" s="13"/>
      <c r="H20" s="13"/>
      <c r="I20" s="14" t="s">
        <v>4</v>
      </c>
      <c r="J20" s="15">
        <f>IF($B20&gt;0,IF(I20="✖",0,'Tabela de Produtos Anual'!AK5),0)</f>
        <v>0</v>
      </c>
      <c r="K20" s="14" t="s">
        <v>4</v>
      </c>
      <c r="L20" s="15">
        <f>IF($B20&gt;0,IF(K20="✖",0,'Tabela de Produtos Anual'!M5),0)</f>
        <v>0</v>
      </c>
      <c r="M20" s="14" t="s">
        <v>4</v>
      </c>
      <c r="N20" s="15">
        <f>IF($B20&gt;0,IF(M20="✖",0,'Tabela de Produtos Anual'!N5),0)</f>
        <v>0</v>
      </c>
      <c r="O20" s="14" t="s">
        <v>4</v>
      </c>
      <c r="P20" s="15">
        <f>IF($B20&gt;0,IF(O20="✖",0,'Tabela de Produtos Anual'!O5),0)</f>
        <v>0</v>
      </c>
      <c r="Q20" s="14" t="s">
        <v>1</v>
      </c>
      <c r="R20" s="15">
        <f>IF($B20&gt;0,IF(Q20="✖",0,IF(Q$16="✖",'Tabela de Produtos Anual'!R5,'Tabela de Produtos Anual'!X5)),0)</f>
        <v>38.22</v>
      </c>
      <c r="S20" s="14" t="s">
        <v>4</v>
      </c>
      <c r="T20" s="15">
        <f>IF($B20&gt;0,IF(S20="✖",0,IF($S$16="✖",'Tabela de Produtos Anual'!S5,'Tabela de Produtos Anual'!Y5)),0)</f>
        <v>0</v>
      </c>
      <c r="U20" s="14" t="s">
        <v>4</v>
      </c>
      <c r="V20" s="15">
        <f>IF($B20&gt;0,IF(U20="✖",0,'Tabela de Produtos Anual'!AD5),0)</f>
        <v>0</v>
      </c>
      <c r="W20" s="14" t="s">
        <v>4</v>
      </c>
      <c r="X20" s="15">
        <f>IF($B20&gt;0,IF(W20="✖",0,'Tabela de Produtos Anual'!AE5),0)</f>
        <v>0</v>
      </c>
      <c r="Y20" s="14" t="s">
        <v>4</v>
      </c>
      <c r="Z20" s="15">
        <f>IF($B20&gt;0,IF(Y20="✖",0,'Tabela de Produtos Anual'!AF5),0)</f>
        <v>0</v>
      </c>
      <c r="AA20" s="14" t="s">
        <v>4</v>
      </c>
      <c r="AB20" s="15">
        <f>IF($B20&gt;0,IF(AA20="✖",0,'Tabela de Produtos Anual'!AG5),0)</f>
        <v>0</v>
      </c>
      <c r="AC20" s="132">
        <f t="shared" si="0"/>
        <v>734.75</v>
      </c>
      <c r="AD20" s="111"/>
    </row>
    <row r="21" spans="1:30" ht="15.75" customHeight="1">
      <c r="A21" s="11" t="s">
        <v>54</v>
      </c>
      <c r="B21" s="12">
        <v>45</v>
      </c>
      <c r="C21" s="14" t="s">
        <v>1</v>
      </c>
      <c r="D21" s="15">
        <f>IF($B21&gt;0,IF(C21="✖",0,'Tabela de Produtos Anual'!C6),0)</f>
        <v>638.14</v>
      </c>
      <c r="E21" s="14" t="s">
        <v>4</v>
      </c>
      <c r="F21" s="15">
        <f>IF($B21&gt;0,IF(E21="✖",0,'Tabela de Produtos Anual'!E6),0)</f>
        <v>0</v>
      </c>
      <c r="G21" s="14" t="s">
        <v>1</v>
      </c>
      <c r="H21" s="15">
        <f>IF($B21&gt;0,IF(G21="✖",0,'Tabela de Produtos Anual'!F6),0)</f>
        <v>95.18</v>
      </c>
      <c r="I21" s="14" t="s">
        <v>4</v>
      </c>
      <c r="J21" s="15">
        <f>IF($B21&gt;0,IF(I21="✖",0,'Tabela de Produtos Anual'!AK6),0)</f>
        <v>0</v>
      </c>
      <c r="K21" s="14" t="s">
        <v>1</v>
      </c>
      <c r="L21" s="15">
        <f>IF($B21&gt;0,IF(K21="✖",0,'Tabela de Produtos Anual'!M6),0)</f>
        <v>871.82</v>
      </c>
      <c r="M21" s="14" t="s">
        <v>4</v>
      </c>
      <c r="N21" s="15">
        <f>IF($B21&gt;0,IF(M21="✖",0,'Tabela de Produtos Anual'!N6),0)</f>
        <v>0</v>
      </c>
      <c r="O21" s="14" t="s">
        <v>4</v>
      </c>
      <c r="P21" s="15">
        <f>IF($B21&gt;0,IF(O21="✖",0,'Tabela de Produtos Anual'!O6),0)</f>
        <v>0</v>
      </c>
      <c r="Q21" s="14" t="s">
        <v>1</v>
      </c>
      <c r="R21" s="15">
        <f>IF($B21&gt;0,IF(Q21="✖",0,IF(Q$16="✖",'Tabela de Produtos Anual'!R6,'Tabela de Produtos Anual'!X6)),0)</f>
        <v>38.22</v>
      </c>
      <c r="S21" s="14" t="s">
        <v>1</v>
      </c>
      <c r="T21" s="15">
        <f>IF($B21&gt;0,IF(S21="✖",0,IF($S$16="✖",'Tabela de Produtos Anual'!S6,'Tabela de Produtos Anual'!Y6)),0)</f>
        <v>229.52</v>
      </c>
      <c r="U21" s="14" t="s">
        <v>4</v>
      </c>
      <c r="V21" s="15">
        <f>IF($B21&gt;0,IF(U21="✖",0,'Tabela de Produtos Anual'!AD6),0)</f>
        <v>0</v>
      </c>
      <c r="W21" s="14" t="s">
        <v>4</v>
      </c>
      <c r="X21" s="15">
        <f>IF($B21&gt;0,IF(W21="✖",0,'Tabela de Produtos Anual'!AE6),0)</f>
        <v>0</v>
      </c>
      <c r="Y21" s="14" t="s">
        <v>4</v>
      </c>
      <c r="Z21" s="15">
        <f>IF($B21&gt;0,IF(Y21="✖",0,'Tabela de Produtos Anual'!AF6),0)</f>
        <v>0</v>
      </c>
      <c r="AA21" s="14" t="s">
        <v>4</v>
      </c>
      <c r="AB21" s="15">
        <f>IF($B21&gt;0,IF(AA21="✖",0,'Tabela de Produtos Anual'!AG6),0)</f>
        <v>0</v>
      </c>
      <c r="AC21" s="132">
        <f t="shared" si="0"/>
        <v>1872.8799999999999</v>
      </c>
      <c r="AD21" s="111"/>
    </row>
    <row r="22" spans="1:30" ht="21" customHeight="1">
      <c r="C22" s="134" t="s">
        <v>55</v>
      </c>
      <c r="D22" s="135"/>
      <c r="E22" s="135"/>
      <c r="F22" s="135"/>
      <c r="G22" s="135"/>
      <c r="H22" s="120"/>
      <c r="I22" s="134" t="s">
        <v>56</v>
      </c>
      <c r="J22" s="120"/>
      <c r="K22" s="134" t="s">
        <v>55</v>
      </c>
      <c r="L22" s="135"/>
      <c r="M22" s="135"/>
      <c r="N22" s="135"/>
      <c r="O22" s="135"/>
      <c r="P22" s="120"/>
      <c r="Q22" s="134" t="str">
        <f>IF(Q16="✔","*Não se aplica desconto","Desconto aplicável")</f>
        <v>Desconto aplicável</v>
      </c>
      <c r="R22" s="120"/>
      <c r="S22" s="134" t="str">
        <f>IF(S16="✔","*Não se aplica desconto","Desconto aplicável")</f>
        <v>Desconto aplicável</v>
      </c>
      <c r="T22" s="120"/>
      <c r="U22" s="134" t="s">
        <v>56</v>
      </c>
      <c r="V22" s="135"/>
      <c r="W22" s="135"/>
      <c r="X22" s="135"/>
      <c r="Y22" s="135"/>
      <c r="Z22" s="135"/>
      <c r="AA22" s="135"/>
      <c r="AB22" s="120"/>
    </row>
    <row r="23" spans="1:30" ht="21" customHeight="1">
      <c r="C23" s="121"/>
      <c r="D23" s="125"/>
      <c r="E23" s="125"/>
      <c r="F23" s="125"/>
      <c r="G23" s="125"/>
      <c r="H23" s="122"/>
      <c r="I23" s="121"/>
      <c r="J23" s="122"/>
      <c r="K23" s="121"/>
      <c r="L23" s="125"/>
      <c r="M23" s="125"/>
      <c r="N23" s="125"/>
      <c r="O23" s="125"/>
      <c r="P23" s="122"/>
      <c r="Q23" s="121"/>
      <c r="R23" s="122"/>
      <c r="S23" s="121"/>
      <c r="T23" s="122"/>
      <c r="U23" s="121"/>
      <c r="V23" s="125"/>
      <c r="W23" s="125"/>
      <c r="X23" s="125"/>
      <c r="Y23" s="125"/>
      <c r="Z23" s="125"/>
      <c r="AA23" s="125"/>
      <c r="AB23" s="122"/>
    </row>
    <row r="24" spans="1:30" ht="15.75" customHeight="1">
      <c r="B24" s="6"/>
    </row>
    <row r="25" spans="1:30" ht="21" customHeight="1">
      <c r="A25" s="126" t="s">
        <v>27</v>
      </c>
      <c r="B25" s="136" t="s">
        <v>34</v>
      </c>
      <c r="C25" s="110"/>
      <c r="D25" s="110"/>
      <c r="E25" s="110"/>
      <c r="F25" s="110"/>
      <c r="G25" s="110"/>
      <c r="H25" s="110"/>
      <c r="I25" s="110"/>
      <c r="J25" s="110"/>
      <c r="K25" s="111"/>
    </row>
    <row r="26" spans="1:30" ht="92.25" customHeight="1">
      <c r="A26" s="128"/>
      <c r="B26" s="118" t="s">
        <v>57</v>
      </c>
      <c r="C26" s="111"/>
      <c r="D26" s="136" t="s">
        <v>58</v>
      </c>
      <c r="E26" s="111"/>
      <c r="F26" s="136" t="s">
        <v>59</v>
      </c>
      <c r="G26" s="111"/>
      <c r="H26" s="136" t="s">
        <v>60</v>
      </c>
      <c r="I26" s="111"/>
      <c r="J26" s="136" t="s">
        <v>61</v>
      </c>
      <c r="K26" s="111"/>
      <c r="P26" s="16"/>
    </row>
    <row r="27" spans="1:30" ht="15.75" customHeight="1">
      <c r="A27" s="11" t="s">
        <v>50</v>
      </c>
      <c r="B27" s="132">
        <f t="shared" ref="B27:B31" si="1">SUM(C17:AB17)</f>
        <v>0</v>
      </c>
      <c r="C27" s="111"/>
      <c r="D27" s="147" t="str">
        <f>IF($C$149&lt;100,"0%",IF($C$149&lt;200,"5%",IF($C$149&lt;300,"10%",IF($C$149&lt;400,"15%","20%"))))</f>
        <v>20%</v>
      </c>
      <c r="E27" s="120"/>
      <c r="F27" s="137">
        <f>H150</f>
        <v>0.1208814</v>
      </c>
      <c r="G27" s="111"/>
      <c r="H27" s="138">
        <f>'cálculos Anual'!AM2</f>
        <v>0</v>
      </c>
      <c r="I27" s="111"/>
      <c r="J27" s="138">
        <f>'cálculos Anual'!AN2</f>
        <v>0</v>
      </c>
      <c r="K27" s="111"/>
    </row>
    <row r="28" spans="1:30" ht="15.75" customHeight="1">
      <c r="A28" s="11" t="s">
        <v>51</v>
      </c>
      <c r="B28" s="132">
        <f t="shared" si="1"/>
        <v>638.14</v>
      </c>
      <c r="C28" s="111"/>
      <c r="D28" s="148"/>
      <c r="E28" s="149"/>
      <c r="F28" s="137">
        <f>H150</f>
        <v>0.1208814</v>
      </c>
      <c r="G28" s="111"/>
      <c r="H28" s="138">
        <f>'cálculos Anual'!AM3</f>
        <v>433.372743404</v>
      </c>
      <c r="I28" s="111"/>
      <c r="J28" s="138">
        <f>'cálculos Anual'!AN3</f>
        <v>433.372743404</v>
      </c>
      <c r="K28" s="111"/>
    </row>
    <row r="29" spans="1:30" ht="15.75" customHeight="1">
      <c r="A29" s="11" t="s">
        <v>52</v>
      </c>
      <c r="B29" s="132">
        <f t="shared" si="1"/>
        <v>676.36</v>
      </c>
      <c r="C29" s="111"/>
      <c r="D29" s="148"/>
      <c r="E29" s="149"/>
      <c r="F29" s="137">
        <f>H150</f>
        <v>0.1208814</v>
      </c>
      <c r="G29" s="111"/>
      <c r="H29" s="138">
        <f>'cálculos Anual'!AM4</f>
        <v>433.372743404</v>
      </c>
      <c r="I29" s="111"/>
      <c r="J29" s="138">
        <f>'cálculos Anual'!AN4</f>
        <v>459.32865629600002</v>
      </c>
      <c r="K29" s="111"/>
    </row>
    <row r="30" spans="1:30" ht="15.75" customHeight="1">
      <c r="A30" s="11" t="s">
        <v>53</v>
      </c>
      <c r="B30" s="132">
        <f t="shared" si="1"/>
        <v>734.75</v>
      </c>
      <c r="C30" s="111"/>
      <c r="D30" s="148"/>
      <c r="E30" s="149"/>
      <c r="F30" s="137">
        <f>H150</f>
        <v>0.1208814</v>
      </c>
      <c r="G30" s="111"/>
      <c r="H30" s="138">
        <f>'cálculos Anual'!AM5</f>
        <v>473.02647845799999</v>
      </c>
      <c r="I30" s="111"/>
      <c r="J30" s="138">
        <f>'cálculos Anual'!AN5</f>
        <v>498.98239135</v>
      </c>
      <c r="K30" s="111"/>
    </row>
    <row r="31" spans="1:30" ht="15.75" customHeight="1">
      <c r="A31" s="11" t="s">
        <v>54</v>
      </c>
      <c r="B31" s="132">
        <f t="shared" si="1"/>
        <v>1872.8799999999999</v>
      </c>
      <c r="C31" s="111"/>
      <c r="D31" s="121"/>
      <c r="E31" s="122"/>
      <c r="F31" s="137">
        <f>H150</f>
        <v>0.1208814</v>
      </c>
      <c r="G31" s="111"/>
      <c r="H31" s="138">
        <f>'cálculos Anual'!AM6</f>
        <v>1090.0804296040001</v>
      </c>
      <c r="I31" s="111"/>
      <c r="J31" s="138">
        <f>'cálculos Anual'!AN6</f>
        <v>1271.9076435680001</v>
      </c>
      <c r="K31" s="111"/>
    </row>
    <row r="32" spans="1:30" ht="15.75" customHeight="1">
      <c r="B32" s="6"/>
    </row>
    <row r="33" spans="1:40" ht="15.75" customHeight="1">
      <c r="B33" s="6"/>
    </row>
    <row r="34" spans="1:40" ht="15.75" customHeight="1">
      <c r="B34" s="6"/>
    </row>
    <row r="35" spans="1:40" ht="42" customHeight="1">
      <c r="A35" s="126" t="s">
        <v>62</v>
      </c>
      <c r="B35" s="129" t="s">
        <v>28</v>
      </c>
      <c r="C35" s="115" t="s">
        <v>29</v>
      </c>
      <c r="D35" s="111"/>
      <c r="E35" s="141" t="s">
        <v>30</v>
      </c>
      <c r="F35" s="142"/>
      <c r="G35" s="142"/>
      <c r="H35" s="142"/>
      <c r="I35" s="142"/>
      <c r="J35" s="142"/>
      <c r="K35" s="142"/>
      <c r="L35" s="142"/>
      <c r="M35" s="142"/>
      <c r="N35" s="143"/>
      <c r="O35" s="116" t="s">
        <v>31</v>
      </c>
      <c r="P35" s="111"/>
      <c r="Q35" s="144" t="s">
        <v>32</v>
      </c>
      <c r="R35" s="142"/>
      <c r="S35" s="142"/>
      <c r="T35" s="142"/>
      <c r="U35" s="142"/>
      <c r="V35" s="143"/>
      <c r="W35" s="117" t="s">
        <v>33</v>
      </c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45"/>
      <c r="AM35" s="146" t="s">
        <v>34</v>
      </c>
      <c r="AN35" s="143"/>
    </row>
    <row r="36" spans="1:40" ht="78" customHeight="1">
      <c r="A36" s="127"/>
      <c r="B36" s="127"/>
      <c r="C36" s="119" t="s">
        <v>35</v>
      </c>
      <c r="D36" s="120"/>
      <c r="E36" s="119" t="s">
        <v>36</v>
      </c>
      <c r="F36" s="120"/>
      <c r="G36" s="119" t="s">
        <v>37</v>
      </c>
      <c r="H36" s="120"/>
      <c r="I36" s="119" t="s">
        <v>63</v>
      </c>
      <c r="J36" s="120"/>
      <c r="K36" s="119" t="s">
        <v>38</v>
      </c>
      <c r="L36" s="120"/>
      <c r="M36" s="140" t="s">
        <v>64</v>
      </c>
      <c r="N36" s="111"/>
      <c r="O36" s="123" t="s">
        <v>39</v>
      </c>
      <c r="P36" s="120"/>
      <c r="Q36" s="123" t="s">
        <v>40</v>
      </c>
      <c r="R36" s="120"/>
      <c r="S36" s="123" t="s">
        <v>41</v>
      </c>
      <c r="T36" s="120"/>
      <c r="U36" s="139" t="s">
        <v>65</v>
      </c>
      <c r="V36" s="111"/>
      <c r="W36" s="130" t="s">
        <v>66</v>
      </c>
      <c r="X36" s="111"/>
      <c r="Y36" s="130" t="s">
        <v>67</v>
      </c>
      <c r="Z36" s="111"/>
      <c r="AA36" s="130" t="s">
        <v>68</v>
      </c>
      <c r="AB36" s="111"/>
      <c r="AC36" s="130" t="s">
        <v>44</v>
      </c>
      <c r="AD36" s="111"/>
      <c r="AE36" s="130" t="s">
        <v>45</v>
      </c>
      <c r="AF36" s="111"/>
      <c r="AG36" s="130" t="s">
        <v>46</v>
      </c>
      <c r="AH36" s="111"/>
      <c r="AI36" s="130" t="s">
        <v>47</v>
      </c>
      <c r="AJ36" s="111"/>
      <c r="AK36" s="130" t="s">
        <v>69</v>
      </c>
      <c r="AL36" s="111"/>
      <c r="AM36" s="131" t="s">
        <v>48</v>
      </c>
      <c r="AN36" s="150"/>
    </row>
    <row r="37" spans="1:40" ht="24" customHeight="1">
      <c r="A37" s="128"/>
      <c r="B37" s="128"/>
      <c r="C37" s="121"/>
      <c r="D37" s="122"/>
      <c r="E37" s="121"/>
      <c r="F37" s="122"/>
      <c r="G37" s="121"/>
      <c r="H37" s="122"/>
      <c r="I37" s="121"/>
      <c r="J37" s="122"/>
      <c r="K37" s="121"/>
      <c r="L37" s="122"/>
      <c r="M37" s="17" t="s">
        <v>4</v>
      </c>
      <c r="N37" s="18" t="s">
        <v>49</v>
      </c>
      <c r="O37" s="121"/>
      <c r="P37" s="122"/>
      <c r="Q37" s="121"/>
      <c r="R37" s="122"/>
      <c r="S37" s="121"/>
      <c r="T37" s="122"/>
      <c r="U37" s="19" t="s">
        <v>4</v>
      </c>
      <c r="V37" s="20" t="s">
        <v>49</v>
      </c>
      <c r="W37" s="8" t="s">
        <v>4</v>
      </c>
      <c r="X37" s="9" t="s">
        <v>49</v>
      </c>
      <c r="Y37" s="8" t="s">
        <v>4</v>
      </c>
      <c r="Z37" s="9" t="s">
        <v>49</v>
      </c>
      <c r="AA37" s="8" t="s">
        <v>4</v>
      </c>
      <c r="AB37" s="9" t="s">
        <v>49</v>
      </c>
      <c r="AC37" s="8" t="s">
        <v>4</v>
      </c>
      <c r="AD37" s="9" t="s">
        <v>49</v>
      </c>
      <c r="AE37" s="8" t="s">
        <v>4</v>
      </c>
      <c r="AF37" s="9" t="s">
        <v>49</v>
      </c>
      <c r="AG37" s="8" t="s">
        <v>4</v>
      </c>
      <c r="AH37" s="9" t="s">
        <v>49</v>
      </c>
      <c r="AI37" s="8" t="s">
        <v>4</v>
      </c>
      <c r="AJ37" s="9" t="s">
        <v>49</v>
      </c>
      <c r="AK37" s="8" t="s">
        <v>4</v>
      </c>
      <c r="AL37" s="9" t="s">
        <v>49</v>
      </c>
      <c r="AM37" s="121"/>
      <c r="AN37" s="151"/>
    </row>
    <row r="38" spans="1:40" ht="15.75" customHeight="1">
      <c r="A38" s="11" t="s">
        <v>70</v>
      </c>
      <c r="B38" s="21">
        <v>50</v>
      </c>
      <c r="C38" s="22" t="s">
        <v>1</v>
      </c>
      <c r="D38" s="23">
        <f>IF($B38&gt;0,IF(C38="✖",0,'Tabela de Produtos Anual'!C7),0)</f>
        <v>886.37</v>
      </c>
      <c r="E38" s="24"/>
      <c r="F38" s="24"/>
      <c r="G38" s="22" t="s">
        <v>1</v>
      </c>
      <c r="H38" s="23">
        <f>IF($B38&gt;0,IF(G38="✖",0,'Tabela de Produtos Anual'!F7),0)</f>
        <v>95.18</v>
      </c>
      <c r="I38" s="24"/>
      <c r="J38" s="24"/>
      <c r="K38" s="22" t="s">
        <v>1</v>
      </c>
      <c r="L38" s="23">
        <f>IF($B38&gt;0,IF(K38="✖",0,'Tabela de Produtos Anual'!AK7),0)</f>
        <v>63.63</v>
      </c>
      <c r="M38" s="22" t="s">
        <v>4</v>
      </c>
      <c r="N38" s="25">
        <f>IF($B38&gt;0,IF(M38="✖",0,IF(M$37="✖",'Tabela de Produtos Anual'!U7,'Tabela de Produtos Anual'!AA7)),0)</f>
        <v>0</v>
      </c>
      <c r="O38" s="22" t="s">
        <v>1</v>
      </c>
      <c r="P38" s="23">
        <f>IF($B38&gt;0,IF(O38="✖",0,'Tabela de Produtos Anual'!M7),0)</f>
        <v>887.01</v>
      </c>
      <c r="Q38" s="22" t="s">
        <v>4</v>
      </c>
      <c r="R38" s="23">
        <f>IF($B38&gt;0,IF(Q38="✖",0,'Tabela de Produtos Anual'!N7),0)</f>
        <v>0</v>
      </c>
      <c r="S38" s="22" t="s">
        <v>4</v>
      </c>
      <c r="T38" s="23">
        <f>IF($B38&gt;0,IF(S38="✖",0,'Tabela de Produtos Anual'!O7),0)</f>
        <v>0</v>
      </c>
      <c r="U38" s="22" t="s">
        <v>4</v>
      </c>
      <c r="V38" s="25">
        <f>IF($B38&gt;0,IF(U38="✖",0,IF(U$37="✖",'Tabela de Produtos Anual'!V7,'Tabela de Produtos Anual'!AB7)),0)</f>
        <v>0</v>
      </c>
      <c r="W38" s="22" t="s">
        <v>1</v>
      </c>
      <c r="X38" s="25">
        <f>IF($B38&gt;0,IF(W38="✖",0,IF(W$37="✖",'Tabela de Produtos Anual'!R7,'Tabela de Produtos Anual'!X7)),0)</f>
        <v>38.22</v>
      </c>
      <c r="Y38" s="22" t="s">
        <v>1</v>
      </c>
      <c r="Z38" s="25">
        <f>IF($B38&gt;0,IF(Y38="✖",0,IF(Y$37="✖",'Tabela de Produtos Anual'!T7,'Tabela de Produtos Anual'!Z7)),0)</f>
        <v>229.52</v>
      </c>
      <c r="AA38" s="22" t="s">
        <v>4</v>
      </c>
      <c r="AB38" s="25">
        <f>IF($B38&gt;0,IF(AA38="✖",0,IF(AA$37="✖",'Tabela de Produtos Anual'!W7,'Tabela de Produtos Anual'!AC7)),0)</f>
        <v>0</v>
      </c>
      <c r="AC38" s="22" t="s">
        <v>4</v>
      </c>
      <c r="AD38" s="23">
        <f>IF($B38&gt;0,IF(AC38="✖",0,'Tabela de Produtos Anual'!AD7),0)</f>
        <v>0</v>
      </c>
      <c r="AE38" s="22" t="s">
        <v>4</v>
      </c>
      <c r="AF38" s="23">
        <f>IF($B38&gt;0,IF(AE38="✖",0,'Tabela de Produtos Anual'!AE7),0)</f>
        <v>0</v>
      </c>
      <c r="AG38" s="22" t="s">
        <v>4</v>
      </c>
      <c r="AH38" s="23">
        <f>IF($B38&gt;0,IF(AG38="✖",0,'Tabela de Produtos Anual'!AF7),0)</f>
        <v>0</v>
      </c>
      <c r="AI38" s="22" t="s">
        <v>4</v>
      </c>
      <c r="AJ38" s="23">
        <f>IF($B38&gt;0,IF(AI38="✖",0,'Tabela de Produtos Anual'!AG7),0)</f>
        <v>0</v>
      </c>
      <c r="AK38" s="22" t="s">
        <v>4</v>
      </c>
      <c r="AL38" s="23">
        <f>IF($B38&gt;0,IF(AK38="✖",0,'Tabela de Produtos Anual'!AH7),0)</f>
        <v>0</v>
      </c>
      <c r="AM38" s="132">
        <f t="shared" ref="AM38:AM42" si="2">SUM(C38:AL38)</f>
        <v>2199.9300000000003</v>
      </c>
      <c r="AN38" s="111"/>
    </row>
    <row r="39" spans="1:40" ht="15.75" customHeight="1">
      <c r="A39" s="11" t="s">
        <v>71</v>
      </c>
      <c r="B39" s="21">
        <v>55</v>
      </c>
      <c r="C39" s="22" t="s">
        <v>1</v>
      </c>
      <c r="D39" s="23">
        <f>IF($B39&gt;0,IF(C39="✖",0,'Tabela de Produtos Anual'!C8),0)</f>
        <v>886.37</v>
      </c>
      <c r="E39" s="24"/>
      <c r="F39" s="24"/>
      <c r="G39" s="24"/>
      <c r="H39" s="24"/>
      <c r="I39" s="24"/>
      <c r="J39" s="24"/>
      <c r="K39" s="22" t="s">
        <v>1</v>
      </c>
      <c r="L39" s="23">
        <f>IF($B39&gt;0,IF(K39="✖",0,'Tabela de Produtos Anual'!AK8),0)</f>
        <v>63.63</v>
      </c>
      <c r="M39" s="22" t="s">
        <v>4</v>
      </c>
      <c r="N39" s="25">
        <f>IF($B39&gt;0,IF(M39="✖",0,IF(M$37="✖",'Tabela de Produtos Anual'!U8,'Tabela de Produtos Anual'!AA8)),0)</f>
        <v>0</v>
      </c>
      <c r="O39" s="22" t="s">
        <v>1</v>
      </c>
      <c r="P39" s="23">
        <f>IF($B39&gt;0,IF(O39="✖",0,'Tabela de Produtos Anual'!M8),0)</f>
        <v>887.01</v>
      </c>
      <c r="Q39" s="22" t="s">
        <v>4</v>
      </c>
      <c r="R39" s="23">
        <f>IF($B39&gt;0,IF(Q39="✖",0,'Tabela de Produtos Anual'!N8),0)</f>
        <v>0</v>
      </c>
      <c r="S39" s="22" t="s">
        <v>4</v>
      </c>
      <c r="T39" s="23">
        <f>IF($B39&gt;0,IF(S39="✖",0,'Tabela de Produtos Anual'!O8),0)</f>
        <v>0</v>
      </c>
      <c r="U39" s="22" t="s">
        <v>4</v>
      </c>
      <c r="V39" s="25">
        <f>IF($B39&gt;0,IF(U39="✖",0,IF(U$37="✖",'Tabela de Produtos Anual'!V8,'Tabela de Produtos Anual'!AB8)),0)</f>
        <v>0</v>
      </c>
      <c r="W39" s="22" t="s">
        <v>1</v>
      </c>
      <c r="X39" s="25">
        <f>IF($B39&gt;0,IF(W39="✖",0,IF(W$37="✖",'Tabela de Produtos Anual'!R8,'Tabela de Produtos Anual'!X8)),0)</f>
        <v>38.22</v>
      </c>
      <c r="Y39" s="22" t="s">
        <v>1</v>
      </c>
      <c r="Z39" s="25">
        <f>IF($B39&gt;0,IF(Y39="✖",0,IF(Y$37="✖",'Tabela de Produtos Anual'!T8,'Tabela de Produtos Anual'!Z8)),0)</f>
        <v>229.52</v>
      </c>
      <c r="AA39" s="22" t="s">
        <v>4</v>
      </c>
      <c r="AB39" s="25">
        <f>IF($B39&gt;0,IF(AA39="✖",0,IF(AA$37="✖",'Tabela de Produtos Anual'!W8,'Tabela de Produtos Anual'!AC8)),0)</f>
        <v>0</v>
      </c>
      <c r="AC39" s="22" t="s">
        <v>4</v>
      </c>
      <c r="AD39" s="23">
        <f>IF($B39&gt;0,IF(AC39="✖",0,'Tabela de Produtos Anual'!AD8),0)</f>
        <v>0</v>
      </c>
      <c r="AE39" s="22" t="s">
        <v>4</v>
      </c>
      <c r="AF39" s="23">
        <f>IF($B39&gt;0,IF(AE39="✖",0,'Tabela de Produtos Anual'!AE8),0)</f>
        <v>0</v>
      </c>
      <c r="AG39" s="22" t="s">
        <v>4</v>
      </c>
      <c r="AH39" s="23">
        <f>IF($B39&gt;0,IF(AG39="✖",0,'Tabela de Produtos Anual'!AF8),0)</f>
        <v>0</v>
      </c>
      <c r="AI39" s="22" t="s">
        <v>4</v>
      </c>
      <c r="AJ39" s="23">
        <f>IF($B39&gt;0,IF(AI39="✖",0,'Tabela de Produtos Anual'!AG8),0)</f>
        <v>0</v>
      </c>
      <c r="AK39" s="22" t="s">
        <v>4</v>
      </c>
      <c r="AL39" s="23">
        <f>IF($B39&gt;0,IF(AK39="✖",0,'Tabela de Produtos Anual'!AH8),0)</f>
        <v>0</v>
      </c>
      <c r="AM39" s="132">
        <f t="shared" si="2"/>
        <v>2104.75</v>
      </c>
      <c r="AN39" s="111"/>
    </row>
    <row r="40" spans="1:40" ht="15.75" customHeight="1">
      <c r="A40" s="11" t="s">
        <v>72</v>
      </c>
      <c r="B40" s="21">
        <v>50</v>
      </c>
      <c r="C40" s="22" t="s">
        <v>1</v>
      </c>
      <c r="D40" s="23">
        <f>IF($B40&gt;0,IF(C40="✖",0,'Tabela de Produtos Anual'!C9),0)</f>
        <v>886.37</v>
      </c>
      <c r="E40" s="24"/>
      <c r="F40" s="24"/>
      <c r="G40" s="24"/>
      <c r="H40" s="24"/>
      <c r="I40" s="24"/>
      <c r="J40" s="24"/>
      <c r="K40" s="22" t="s">
        <v>1</v>
      </c>
      <c r="L40" s="23">
        <f>IF($B40&gt;0,IF(K40="✖",0,'Tabela de Produtos Anual'!AK9),0)</f>
        <v>63.63</v>
      </c>
      <c r="M40" s="22" t="s">
        <v>4</v>
      </c>
      <c r="N40" s="25">
        <f>IF($B40&gt;0,IF(M40="✖",0,IF(M$37="✖",'Tabela de Produtos Anual'!U9,'Tabela de Produtos Anual'!AA9)),0)</f>
        <v>0</v>
      </c>
      <c r="O40" s="22" t="s">
        <v>1</v>
      </c>
      <c r="P40" s="23">
        <f>IF($B40&gt;0,IF(O40="✖",0,'Tabela de Produtos Anual'!M9),0)</f>
        <v>887.01</v>
      </c>
      <c r="Q40" s="22" t="s">
        <v>4</v>
      </c>
      <c r="R40" s="23">
        <f>IF($B40&gt;0,IF(Q40="✖",0,'Tabela de Produtos Anual'!N9),0)</f>
        <v>0</v>
      </c>
      <c r="S40" s="22" t="s">
        <v>4</v>
      </c>
      <c r="T40" s="23">
        <f>IF($B40&gt;0,IF(S40="✖",0,'Tabela de Produtos Anual'!O9),0)</f>
        <v>0</v>
      </c>
      <c r="U40" s="22" t="s">
        <v>4</v>
      </c>
      <c r="V40" s="25">
        <f>IF($B40&gt;0,IF(U40="✖",0,IF(U$37="✖",'Tabela de Produtos Anual'!V9,'Tabela de Produtos Anual'!AB9)),0)</f>
        <v>0</v>
      </c>
      <c r="W40" s="22" t="s">
        <v>1</v>
      </c>
      <c r="X40" s="25">
        <f>IF($B40&gt;0,IF(W40="✖",0,IF(W$37="✖",'Tabela de Produtos Anual'!R9,'Tabela de Produtos Anual'!X9)),0)</f>
        <v>38.22</v>
      </c>
      <c r="Y40" s="22" t="s">
        <v>1</v>
      </c>
      <c r="Z40" s="25">
        <f>IF($B40&gt;0,IF(Y40="✖",0,IF(Y$37="✖",'Tabela de Produtos Anual'!T9,'Tabela de Produtos Anual'!Z9)),0)</f>
        <v>229.52</v>
      </c>
      <c r="AA40" s="22" t="s">
        <v>4</v>
      </c>
      <c r="AB40" s="25">
        <f>IF($B40&gt;0,IF(AA40="✖",0,IF(AA$37="✖",'Tabela de Produtos Anual'!W9,'Tabela de Produtos Anual'!AC9)),0)</f>
        <v>0</v>
      </c>
      <c r="AC40" s="22" t="s">
        <v>4</v>
      </c>
      <c r="AD40" s="23">
        <f>IF($B40&gt;0,IF(AC40="✖",0,'Tabela de Produtos Anual'!AD9),0)</f>
        <v>0</v>
      </c>
      <c r="AE40" s="22" t="s">
        <v>4</v>
      </c>
      <c r="AF40" s="23">
        <f>IF($B40&gt;0,IF(AE40="✖",0,'Tabela de Produtos Anual'!AE9),0)</f>
        <v>0</v>
      </c>
      <c r="AG40" s="22" t="s">
        <v>4</v>
      </c>
      <c r="AH40" s="23">
        <f>IF($B40&gt;0,IF(AG40="✖",0,'Tabela de Produtos Anual'!AF9),0)</f>
        <v>0</v>
      </c>
      <c r="AI40" s="22" t="s">
        <v>4</v>
      </c>
      <c r="AJ40" s="23">
        <f>IF($B40&gt;0,IF(AI40="✖",0,'Tabela de Produtos Anual'!AG9),0)</f>
        <v>0</v>
      </c>
      <c r="AK40" s="22" t="s">
        <v>4</v>
      </c>
      <c r="AL40" s="23">
        <f>IF($B40&gt;0,IF(AK40="✖",0,'Tabela de Produtos Anual'!AH9),0)</f>
        <v>0</v>
      </c>
      <c r="AM40" s="132">
        <f t="shared" si="2"/>
        <v>2104.75</v>
      </c>
      <c r="AN40" s="111"/>
    </row>
    <row r="41" spans="1:40" ht="15.75" customHeight="1">
      <c r="A41" s="11" t="s">
        <v>73</v>
      </c>
      <c r="B41" s="21">
        <v>70</v>
      </c>
      <c r="C41" s="22" t="s">
        <v>1</v>
      </c>
      <c r="D41" s="23">
        <f>IF($B41&gt;0,IF(C41="✖",0,'Tabela de Produtos Anual'!C10),0)</f>
        <v>886.37</v>
      </c>
      <c r="E41" s="24"/>
      <c r="F41" s="24"/>
      <c r="G41" s="24"/>
      <c r="H41" s="24"/>
      <c r="I41" s="24"/>
      <c r="J41" s="24"/>
      <c r="K41" s="22" t="s">
        <v>1</v>
      </c>
      <c r="L41" s="23">
        <f>IF($B41&gt;0,IF(K41="✖",0,'Tabela de Produtos Anual'!AK10),0)</f>
        <v>63.63</v>
      </c>
      <c r="M41" s="22" t="s">
        <v>4</v>
      </c>
      <c r="N41" s="25">
        <f>IF($B41&gt;0,IF(M41="✖",0,IF(M$37="✖",'Tabela de Produtos Anual'!U10,'Tabela de Produtos Anual'!AA10)),0)</f>
        <v>0</v>
      </c>
      <c r="O41" s="22" t="s">
        <v>1</v>
      </c>
      <c r="P41" s="23">
        <f>IF($B41&gt;0,IF(O41="✖",0,'Tabela de Produtos Anual'!M10),0)</f>
        <v>887.01</v>
      </c>
      <c r="Q41" s="22" t="s">
        <v>4</v>
      </c>
      <c r="R41" s="23">
        <f>IF($B41&gt;0,IF(Q41="✖",0,'Tabela de Produtos Anual'!N10),0)</f>
        <v>0</v>
      </c>
      <c r="S41" s="22" t="s">
        <v>4</v>
      </c>
      <c r="T41" s="23">
        <f>IF($B41&gt;0,IF(S41="✖",0,'Tabela de Produtos Anual'!O10),0)</f>
        <v>0</v>
      </c>
      <c r="U41" s="22" t="s">
        <v>4</v>
      </c>
      <c r="V41" s="25">
        <f>IF($B41&gt;0,IF(U41="✖",0,IF(U$37="✖",'Tabela de Produtos Anual'!V10,'Tabela de Produtos Anual'!AB10)),0)</f>
        <v>0</v>
      </c>
      <c r="W41" s="22" t="s">
        <v>1</v>
      </c>
      <c r="X41" s="25">
        <f>IF($B41&gt;0,IF(W41="✖",0,IF(W$37="✖",'Tabela de Produtos Anual'!R10,'Tabela de Produtos Anual'!X10)),0)</f>
        <v>38.22</v>
      </c>
      <c r="Y41" s="22" t="s">
        <v>1</v>
      </c>
      <c r="Z41" s="25">
        <f>IF($B41&gt;0,IF(Y41="✖",0,IF(Y$37="✖",'Tabela de Produtos Anual'!T10,'Tabela de Produtos Anual'!Z10)),0)</f>
        <v>229.52</v>
      </c>
      <c r="AA41" s="22" t="s">
        <v>1</v>
      </c>
      <c r="AB41" s="25">
        <f>IF($B41&gt;0,IF(AA41="✖",0,IF(AA$37="✖",'Tabela de Produtos Anual'!W10,'Tabela de Produtos Anual'!AC10)),0)</f>
        <v>240.44</v>
      </c>
      <c r="AC41" s="22" t="s">
        <v>4</v>
      </c>
      <c r="AD41" s="23">
        <f>IF($B41&gt;0,IF(AC41="✖",0,'Tabela de Produtos Anual'!AD10),0)</f>
        <v>0</v>
      </c>
      <c r="AE41" s="22" t="s">
        <v>4</v>
      </c>
      <c r="AF41" s="23">
        <f>IF($B41&gt;0,IF(AE41="✖",0,'Tabela de Produtos Anual'!AE10),0)</f>
        <v>0</v>
      </c>
      <c r="AG41" s="22" t="s">
        <v>4</v>
      </c>
      <c r="AH41" s="23">
        <f>IF($B41&gt;0,IF(AG41="✖",0,'Tabela de Produtos Anual'!AF10),0)</f>
        <v>0</v>
      </c>
      <c r="AI41" s="22" t="s">
        <v>4</v>
      </c>
      <c r="AJ41" s="23">
        <f>IF($B41&gt;0,IF(AI41="✖",0,'Tabela de Produtos Anual'!AG10),0)</f>
        <v>0</v>
      </c>
      <c r="AK41" s="22" t="s">
        <v>4</v>
      </c>
      <c r="AL41" s="23">
        <f>IF($B41&gt;0,IF(AK41="✖",0,'Tabela de Produtos Anual'!AH10),0)</f>
        <v>0</v>
      </c>
      <c r="AM41" s="132">
        <f t="shared" si="2"/>
        <v>2345.19</v>
      </c>
      <c r="AN41" s="111"/>
    </row>
    <row r="42" spans="1:40" ht="15.75" customHeight="1">
      <c r="A42" s="11" t="s">
        <v>74</v>
      </c>
      <c r="B42" s="21">
        <v>60</v>
      </c>
      <c r="C42" s="22" t="s">
        <v>1</v>
      </c>
      <c r="D42" s="23">
        <f>IF($B42&gt;0,IF(C42="✖",0,'Tabela de Produtos Anual'!C11),0)</f>
        <v>886.37</v>
      </c>
      <c r="E42" s="24"/>
      <c r="F42" s="24"/>
      <c r="G42" s="24"/>
      <c r="H42" s="24"/>
      <c r="I42" s="22" t="s">
        <v>1</v>
      </c>
      <c r="J42" s="23">
        <f>IF($B42&gt;0,IF(I42="✖",0,'Tabela de Produtos Anual'!H11),0)</f>
        <v>165.63</v>
      </c>
      <c r="K42" s="22" t="s">
        <v>1</v>
      </c>
      <c r="L42" s="23">
        <f>IF($B42&gt;0,IF(K42="✖",0,'Tabela de Produtos Anual'!AK11),0)</f>
        <v>63.63</v>
      </c>
      <c r="M42" s="22" t="s">
        <v>4</v>
      </c>
      <c r="N42" s="25">
        <f>IF($B42&gt;0,IF(M42="✖",0,IF(M$37="✖",'Tabela de Produtos Anual'!U11,'Tabela de Produtos Anual'!AA11)),0)</f>
        <v>0</v>
      </c>
      <c r="O42" s="22" t="s">
        <v>1</v>
      </c>
      <c r="P42" s="23">
        <f>IF($B42&gt;0,IF(O42="✖",0,'Tabela de Produtos Anual'!M11),0)</f>
        <v>887.01</v>
      </c>
      <c r="Q42" s="22" t="s">
        <v>4</v>
      </c>
      <c r="R42" s="23">
        <f>IF($B42&gt;0,IF(Q42="✖",0,'Tabela de Produtos Anual'!N11),0)</f>
        <v>0</v>
      </c>
      <c r="S42" s="22" t="s">
        <v>4</v>
      </c>
      <c r="T42" s="23">
        <f>IF($B42&gt;0,IF(S42="✖",0,'Tabela de Produtos Anual'!O11),0)</f>
        <v>0</v>
      </c>
      <c r="U42" s="22" t="s">
        <v>4</v>
      </c>
      <c r="V42" s="25">
        <f>IF($B42&gt;0,IF(U42="✖",0,IF(U$37="✖",'Tabela de Produtos Anual'!V11,'Tabela de Produtos Anual'!AB11)),0)</f>
        <v>0</v>
      </c>
      <c r="W42" s="22" t="s">
        <v>1</v>
      </c>
      <c r="X42" s="25">
        <f>IF($B42&gt;0,IF(W42="✖",0,IF(W$37="✖",'Tabela de Produtos Anual'!R11,'Tabela de Produtos Anual'!X11)),0)</f>
        <v>38.22</v>
      </c>
      <c r="Y42" s="22" t="s">
        <v>1</v>
      </c>
      <c r="Z42" s="25">
        <f>IF($B42&gt;0,IF(Y42="✖",0,IF(Y$37="✖",'Tabela de Produtos Anual'!T11,'Tabela de Produtos Anual'!Z11)),0)</f>
        <v>229.52</v>
      </c>
      <c r="AA42" s="22" t="s">
        <v>1</v>
      </c>
      <c r="AB42" s="25">
        <f>IF($B42&gt;0,IF(AA42="✖",0,IF(AA$37="✖",'Tabela de Produtos Anual'!W11,'Tabela de Produtos Anual'!AC11)),0)</f>
        <v>240.44</v>
      </c>
      <c r="AC42" s="22" t="s">
        <v>4</v>
      </c>
      <c r="AD42" s="23">
        <f>IF($B42&gt;0,IF(AC42="✖",0,'Tabela de Produtos Anual'!AD11),0)</f>
        <v>0</v>
      </c>
      <c r="AE42" s="22" t="s">
        <v>4</v>
      </c>
      <c r="AF42" s="23">
        <f>IF($B42&gt;0,IF(AE42="✖",0,'Tabela de Produtos Anual'!AE11),0)</f>
        <v>0</v>
      </c>
      <c r="AG42" s="22" t="s">
        <v>4</v>
      </c>
      <c r="AH42" s="23">
        <f>IF($B42&gt;0,IF(AG42="✖",0,'Tabela de Produtos Anual'!AF11),0)</f>
        <v>0</v>
      </c>
      <c r="AI42" s="22" t="s">
        <v>4</v>
      </c>
      <c r="AJ42" s="23">
        <f>IF($B42&gt;0,IF(AI42="✖",0,'Tabela de Produtos Anual'!AG11),0)</f>
        <v>0</v>
      </c>
      <c r="AK42" s="22" t="s">
        <v>4</v>
      </c>
      <c r="AL42" s="23">
        <f>IF($B42&gt;0,IF(AK42="✖",0,'Tabela de Produtos Anual'!AH11),0)</f>
        <v>0</v>
      </c>
      <c r="AM42" s="132">
        <f t="shared" si="2"/>
        <v>2510.8200000000002</v>
      </c>
      <c r="AN42" s="111"/>
    </row>
    <row r="43" spans="1:40" ht="21" customHeight="1">
      <c r="A43" s="26"/>
      <c r="B43" s="27"/>
      <c r="C43" s="134" t="s">
        <v>55</v>
      </c>
      <c r="D43" s="135"/>
      <c r="E43" s="135"/>
      <c r="F43" s="135"/>
      <c r="G43" s="135"/>
      <c r="H43" s="135"/>
      <c r="I43" s="135"/>
      <c r="J43" s="120"/>
      <c r="K43" s="134" t="s">
        <v>56</v>
      </c>
      <c r="L43" s="120"/>
      <c r="M43" s="134" t="str">
        <f>IF(M37="✔","*Não se aplica desconto","Desconto aplicável")</f>
        <v>Desconto aplicável</v>
      </c>
      <c r="N43" s="120"/>
      <c r="O43" s="134" t="s">
        <v>55</v>
      </c>
      <c r="P43" s="135"/>
      <c r="Q43" s="135"/>
      <c r="R43" s="135"/>
      <c r="S43" s="135"/>
      <c r="T43" s="120"/>
      <c r="U43" s="134" t="str">
        <f>IF(U37="✔","*Não se aplica desconto","Desconto aplicável")</f>
        <v>Desconto aplicável</v>
      </c>
      <c r="V43" s="120"/>
      <c r="W43" s="134" t="str">
        <f>IF(W37="✔","*Não se aplica desconto","Desconto aplicável")</f>
        <v>Desconto aplicável</v>
      </c>
      <c r="X43" s="120"/>
      <c r="Y43" s="134" t="str">
        <f>IF(Y37="✔","*Não se aplica desconto","Desconto aplicável")</f>
        <v>Desconto aplicável</v>
      </c>
      <c r="Z43" s="120"/>
      <c r="AA43" s="134" t="str">
        <f>IF(AA37="✔","*Não se aplica desconto","Desconto aplicável")</f>
        <v>Desconto aplicável</v>
      </c>
      <c r="AB43" s="120"/>
      <c r="AC43" s="134" t="s">
        <v>56</v>
      </c>
      <c r="AD43" s="135"/>
      <c r="AE43" s="135"/>
      <c r="AF43" s="135"/>
      <c r="AG43" s="135"/>
      <c r="AH43" s="135"/>
      <c r="AI43" s="135"/>
      <c r="AJ43" s="135"/>
      <c r="AK43" s="135"/>
      <c r="AL43" s="120"/>
    </row>
    <row r="44" spans="1:40" ht="21" customHeight="1">
      <c r="A44" s="26"/>
      <c r="B44" s="27"/>
      <c r="C44" s="121"/>
      <c r="D44" s="125"/>
      <c r="E44" s="125"/>
      <c r="F44" s="125"/>
      <c r="G44" s="125"/>
      <c r="H44" s="125"/>
      <c r="I44" s="125"/>
      <c r="J44" s="122"/>
      <c r="K44" s="121"/>
      <c r="L44" s="122"/>
      <c r="M44" s="121"/>
      <c r="N44" s="122"/>
      <c r="O44" s="121"/>
      <c r="P44" s="125"/>
      <c r="Q44" s="125"/>
      <c r="R44" s="125"/>
      <c r="S44" s="125"/>
      <c r="T44" s="122"/>
      <c r="U44" s="121"/>
      <c r="V44" s="122"/>
      <c r="W44" s="121"/>
      <c r="X44" s="122"/>
      <c r="Y44" s="121"/>
      <c r="Z44" s="122"/>
      <c r="AA44" s="121"/>
      <c r="AB44" s="122"/>
      <c r="AC44" s="121"/>
      <c r="AD44" s="125"/>
      <c r="AE44" s="125"/>
      <c r="AF44" s="125"/>
      <c r="AG44" s="125"/>
      <c r="AH44" s="125"/>
      <c r="AI44" s="125"/>
      <c r="AJ44" s="125"/>
      <c r="AK44" s="125"/>
      <c r="AL44" s="122"/>
    </row>
    <row r="45" spans="1:40" ht="15.75" customHeight="1">
      <c r="B45" s="6"/>
      <c r="L45" s="16"/>
    </row>
    <row r="46" spans="1:40" ht="15.75" customHeight="1">
      <c r="B46" s="6"/>
    </row>
    <row r="47" spans="1:40" ht="21" customHeight="1">
      <c r="A47" s="126" t="s">
        <v>62</v>
      </c>
      <c r="B47" s="136" t="s">
        <v>34</v>
      </c>
      <c r="C47" s="110"/>
      <c r="D47" s="110"/>
      <c r="E47" s="110"/>
      <c r="F47" s="110"/>
      <c r="G47" s="110"/>
      <c r="H47" s="110"/>
      <c r="I47" s="110"/>
      <c r="J47" s="110"/>
      <c r="K47" s="111"/>
    </row>
    <row r="48" spans="1:40" ht="92.25" customHeight="1">
      <c r="A48" s="128"/>
      <c r="B48" s="118" t="s">
        <v>57</v>
      </c>
      <c r="C48" s="111"/>
      <c r="D48" s="136" t="s">
        <v>58</v>
      </c>
      <c r="E48" s="111"/>
      <c r="F48" s="136" t="s">
        <v>59</v>
      </c>
      <c r="G48" s="111"/>
      <c r="H48" s="136" t="s">
        <v>60</v>
      </c>
      <c r="I48" s="111"/>
      <c r="J48" s="136" t="s">
        <v>61</v>
      </c>
      <c r="K48" s="111"/>
    </row>
    <row r="49" spans="1:34" ht="15.75" customHeight="1">
      <c r="A49" s="11" t="s">
        <v>70</v>
      </c>
      <c r="B49" s="152">
        <f t="shared" ref="B49:B53" si="3">SUM(C38:AL38)</f>
        <v>2199.9300000000003</v>
      </c>
      <c r="C49" s="111"/>
      <c r="D49" s="153" t="str">
        <f>IF($C$149&lt;100,"0%",IF($C$149&lt;200,"5%",IF($C$149&lt;300,"10%",IF($C$149&lt;400,"15%","20%"))))</f>
        <v>20%</v>
      </c>
      <c r="E49" s="120"/>
      <c r="F49" s="154">
        <f>H150</f>
        <v>0.1208814</v>
      </c>
      <c r="G49" s="111"/>
      <c r="H49" s="138">
        <f>'cálculos Anual'!AM7</f>
        <v>1268.973851216</v>
      </c>
      <c r="I49" s="111"/>
      <c r="J49" s="138">
        <f>'cálculos Anual'!AN7</f>
        <v>1514.4310651800001</v>
      </c>
      <c r="K49" s="111"/>
      <c r="L49" s="16"/>
    </row>
    <row r="50" spans="1:34" ht="15.75" customHeight="1">
      <c r="A50" s="11" t="s">
        <v>71</v>
      </c>
      <c r="B50" s="152">
        <f t="shared" si="3"/>
        <v>2104.75</v>
      </c>
      <c r="C50" s="111"/>
      <c r="D50" s="148"/>
      <c r="E50" s="149"/>
      <c r="F50" s="154">
        <f>H150</f>
        <v>0.1208814</v>
      </c>
      <c r="G50" s="111"/>
      <c r="H50" s="138">
        <f>'cálculos Anual'!AM8</f>
        <v>1204.335342868</v>
      </c>
      <c r="I50" s="111"/>
      <c r="J50" s="138">
        <f>'cálculos Anual'!AN8</f>
        <v>1449.7925568320002</v>
      </c>
      <c r="K50" s="111"/>
    </row>
    <row r="51" spans="1:34" ht="15.75" customHeight="1">
      <c r="A51" s="11" t="s">
        <v>72</v>
      </c>
      <c r="B51" s="152">
        <f t="shared" si="3"/>
        <v>2104.75</v>
      </c>
      <c r="C51" s="111"/>
      <c r="D51" s="148"/>
      <c r="E51" s="149"/>
      <c r="F51" s="154">
        <f>H150</f>
        <v>0.1208814</v>
      </c>
      <c r="G51" s="111"/>
      <c r="H51" s="138">
        <f>'cálculos Anual'!AM9</f>
        <v>1204.335342868</v>
      </c>
      <c r="I51" s="111"/>
      <c r="J51" s="138">
        <f>'cálculos Anual'!AN9</f>
        <v>1449.7925568320002</v>
      </c>
      <c r="K51" s="111"/>
    </row>
    <row r="52" spans="1:34" ht="15.75" customHeight="1">
      <c r="A52" s="11" t="s">
        <v>73</v>
      </c>
      <c r="B52" s="152">
        <f t="shared" si="3"/>
        <v>2345.19</v>
      </c>
      <c r="C52" s="111"/>
      <c r="D52" s="148"/>
      <c r="E52" s="149"/>
      <c r="F52" s="154">
        <f>H150</f>
        <v>0.1208814</v>
      </c>
      <c r="G52" s="111"/>
      <c r="H52" s="138">
        <f>'cálculos Anual'!AM10</f>
        <v>1204.335342868</v>
      </c>
      <c r="I52" s="111"/>
      <c r="J52" s="138">
        <f>'cálculos Anual'!AN10</f>
        <v>1613.0798330160001</v>
      </c>
      <c r="K52" s="111"/>
    </row>
    <row r="53" spans="1:34" ht="15.75" customHeight="1">
      <c r="A53" s="11" t="s">
        <v>74</v>
      </c>
      <c r="B53" s="152">
        <f t="shared" si="3"/>
        <v>2510.8200000000002</v>
      </c>
      <c r="C53" s="111"/>
      <c r="D53" s="121"/>
      <c r="E53" s="122"/>
      <c r="F53" s="154">
        <f>H150</f>
        <v>0.1208814</v>
      </c>
      <c r="G53" s="111"/>
      <c r="H53" s="138">
        <f>'cálculos Anual'!AM11</f>
        <v>1316.8177565860001</v>
      </c>
      <c r="I53" s="111"/>
      <c r="J53" s="138">
        <f>'cálculos Anual'!AN11</f>
        <v>1725.5622467340004</v>
      </c>
      <c r="K53" s="111"/>
    </row>
    <row r="54" spans="1:34" ht="15.75" customHeight="1">
      <c r="B54" s="6"/>
    </row>
    <row r="55" spans="1:34" ht="15.75" customHeight="1">
      <c r="B55" s="6"/>
    </row>
    <row r="56" spans="1:34" ht="42" customHeight="1">
      <c r="A56" s="126" t="s">
        <v>75</v>
      </c>
      <c r="B56" s="129" t="s">
        <v>28</v>
      </c>
      <c r="C56" s="115" t="s">
        <v>29</v>
      </c>
      <c r="D56" s="111"/>
      <c r="E56" s="141" t="s">
        <v>30</v>
      </c>
      <c r="F56" s="142"/>
      <c r="G56" s="142"/>
      <c r="H56" s="142"/>
      <c r="I56" s="142"/>
      <c r="J56" s="143"/>
      <c r="K56" s="116" t="s">
        <v>31</v>
      </c>
      <c r="L56" s="111"/>
      <c r="M56" s="116" t="s">
        <v>32</v>
      </c>
      <c r="N56" s="110"/>
      <c r="O56" s="110"/>
      <c r="P56" s="111"/>
      <c r="Q56" s="177" t="s">
        <v>76</v>
      </c>
      <c r="R56" s="120"/>
      <c r="S56" s="180" t="s">
        <v>33</v>
      </c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81"/>
      <c r="AG56" s="146" t="s">
        <v>34</v>
      </c>
      <c r="AH56" s="143"/>
    </row>
    <row r="57" spans="1:34" ht="78" customHeight="1">
      <c r="A57" s="127"/>
      <c r="B57" s="127"/>
      <c r="C57" s="119" t="s">
        <v>35</v>
      </c>
      <c r="D57" s="120"/>
      <c r="E57" s="119" t="s">
        <v>77</v>
      </c>
      <c r="F57" s="120"/>
      <c r="G57" s="119" t="s">
        <v>63</v>
      </c>
      <c r="H57" s="120"/>
      <c r="I57" s="119" t="s">
        <v>78</v>
      </c>
      <c r="J57" s="120"/>
      <c r="K57" s="123" t="s">
        <v>39</v>
      </c>
      <c r="L57" s="120"/>
      <c r="M57" s="123" t="s">
        <v>40</v>
      </c>
      <c r="N57" s="120"/>
      <c r="O57" s="123" t="s">
        <v>79</v>
      </c>
      <c r="P57" s="120"/>
      <c r="Q57" s="178"/>
      <c r="R57" s="179"/>
      <c r="S57" s="130" t="s">
        <v>42</v>
      </c>
      <c r="T57" s="111"/>
      <c r="U57" s="130" t="s">
        <v>68</v>
      </c>
      <c r="V57" s="111"/>
      <c r="W57" s="130" t="s">
        <v>44</v>
      </c>
      <c r="X57" s="111"/>
      <c r="Y57" s="130" t="s">
        <v>45</v>
      </c>
      <c r="Z57" s="111"/>
      <c r="AA57" s="130" t="s">
        <v>46</v>
      </c>
      <c r="AB57" s="111"/>
      <c r="AC57" s="130" t="s">
        <v>47</v>
      </c>
      <c r="AD57" s="111"/>
      <c r="AE57" s="130" t="s">
        <v>69</v>
      </c>
      <c r="AF57" s="111"/>
      <c r="AG57" s="131" t="s">
        <v>48</v>
      </c>
      <c r="AH57" s="150"/>
    </row>
    <row r="58" spans="1:34" ht="24" customHeight="1">
      <c r="A58" s="128"/>
      <c r="B58" s="128"/>
      <c r="C58" s="121"/>
      <c r="D58" s="122"/>
      <c r="E58" s="121"/>
      <c r="F58" s="122"/>
      <c r="G58" s="121"/>
      <c r="H58" s="122"/>
      <c r="I58" s="121"/>
      <c r="J58" s="122"/>
      <c r="K58" s="121"/>
      <c r="L58" s="122"/>
      <c r="M58" s="121"/>
      <c r="N58" s="122"/>
      <c r="O58" s="121"/>
      <c r="P58" s="122"/>
      <c r="Q58" s="28" t="s">
        <v>1</v>
      </c>
      <c r="R58" s="29" t="s">
        <v>49</v>
      </c>
      <c r="S58" s="30" t="s">
        <v>4</v>
      </c>
      <c r="T58" s="9" t="s">
        <v>49</v>
      </c>
      <c r="U58" s="30" t="s">
        <v>4</v>
      </c>
      <c r="V58" s="9" t="s">
        <v>49</v>
      </c>
      <c r="W58" s="30" t="s">
        <v>4</v>
      </c>
      <c r="X58" s="9" t="s">
        <v>49</v>
      </c>
      <c r="Y58" s="30" t="s">
        <v>4</v>
      </c>
      <c r="Z58" s="9" t="s">
        <v>49</v>
      </c>
      <c r="AA58" s="30" t="s">
        <v>4</v>
      </c>
      <c r="AB58" s="9" t="s">
        <v>49</v>
      </c>
      <c r="AC58" s="30" t="s">
        <v>4</v>
      </c>
      <c r="AD58" s="9" t="s">
        <v>49</v>
      </c>
      <c r="AE58" s="30" t="s">
        <v>4</v>
      </c>
      <c r="AF58" s="9" t="s">
        <v>49</v>
      </c>
      <c r="AG58" s="121"/>
      <c r="AH58" s="151"/>
    </row>
    <row r="59" spans="1:34" ht="15.75" customHeight="1">
      <c r="A59" s="11" t="s">
        <v>80</v>
      </c>
      <c r="B59" s="21">
        <v>65</v>
      </c>
      <c r="C59" s="22" t="s">
        <v>1</v>
      </c>
      <c r="D59" s="23">
        <f>IF($B59&gt;0,IF(C59="✖",0,'Tabela de Produtos Anual'!C12),0)</f>
        <v>775.37</v>
      </c>
      <c r="E59" s="22" t="s">
        <v>1</v>
      </c>
      <c r="F59" s="23">
        <f>IF($B59&gt;0,IF(E59="✖",0,'Tabela de Produtos Anual'!D12),0)</f>
        <v>443.85</v>
      </c>
      <c r="G59" s="22" t="s">
        <v>1</v>
      </c>
      <c r="H59" s="23">
        <f>IF($B59&gt;0,IF(G59="✖",0,'Tabela de Produtos Anual'!H12),0)</f>
        <v>165.63</v>
      </c>
      <c r="I59" s="22" t="s">
        <v>1</v>
      </c>
      <c r="J59" s="23">
        <f>IF($B59&gt;0,IF(I59="✖",0,'Tabela de Produtos Anual'!AK12),0)</f>
        <v>63.63</v>
      </c>
      <c r="K59" s="22" t="s">
        <v>4</v>
      </c>
      <c r="L59" s="23">
        <f>IF($B59&gt;0,IF(K59="✖",0,'Tabela de Produtos Anual'!M12),0)</f>
        <v>0</v>
      </c>
      <c r="M59" s="22" t="s">
        <v>4</v>
      </c>
      <c r="N59" s="23">
        <f>IF($B59&gt;0,IF(M59="✖",0,'Tabela de Produtos Anual'!N12),0)</f>
        <v>0</v>
      </c>
      <c r="O59" s="22" t="s">
        <v>4</v>
      </c>
      <c r="P59" s="23">
        <f>IF($B59&gt;0,IF(O59="✖",0,'Tabela de Produtos Anual'!O12),0)</f>
        <v>0</v>
      </c>
      <c r="Q59" s="22" t="s">
        <v>1</v>
      </c>
      <c r="R59" s="25">
        <f>IF($B59&gt;0,IF(Q59="✖",0,IF(Q$58="✖",'Tabela de Produtos Anual'!P12,'Tabela de Produtos Anual'!Q12)),0)</f>
        <v>204.2</v>
      </c>
      <c r="S59" s="22" t="s">
        <v>1</v>
      </c>
      <c r="T59" s="25">
        <f>IF($B59&gt;0,IF(S59="✖",0,IF(S$58="✖",'Tabela de Produtos Anual'!R12,'Tabela de Produtos Anual'!X12)),0)</f>
        <v>38.22</v>
      </c>
      <c r="U59" s="22" t="s">
        <v>1</v>
      </c>
      <c r="V59" s="25">
        <f>IF($B59&gt;0,IF(U59="✖",0,IF(U$58="✖",'Tabela de Produtos Anual'!W12,'Tabela de Produtos Anual'!AC12)),0)</f>
        <v>240.44</v>
      </c>
      <c r="W59" s="22" t="s">
        <v>4</v>
      </c>
      <c r="X59" s="23">
        <f>IF($B59&gt;0,IF(W59="✖",0,'Tabela de Produtos Anual'!AD12),0)</f>
        <v>0</v>
      </c>
      <c r="Y59" s="22" t="s">
        <v>4</v>
      </c>
      <c r="Z59" s="23">
        <f>IF($B59&gt;0,IF(Y59="✖",0,'Tabela de Produtos Anual'!AE12),0)</f>
        <v>0</v>
      </c>
      <c r="AA59" s="22" t="s">
        <v>4</v>
      </c>
      <c r="AB59" s="23">
        <f>IF($B59&gt;0,IF(AA59="✖",0,'Tabela de Produtos Anual'!AF12),0)</f>
        <v>0</v>
      </c>
      <c r="AC59" s="22" t="s">
        <v>4</v>
      </c>
      <c r="AD59" s="23">
        <f>IF($B59&gt;0,IF(AC59="✖",0,'Tabela de Produtos Anual'!AG12),0)</f>
        <v>0</v>
      </c>
      <c r="AE59" s="22" t="s">
        <v>4</v>
      </c>
      <c r="AF59" s="23">
        <f>IF($B59&gt;0,IF(AE59="✖",0,'Tabela de Produtos Anual'!AH12),0)</f>
        <v>0</v>
      </c>
      <c r="AG59" s="132">
        <f t="shared" ref="AG59:AG62" si="4">SUM(C59:AF59)</f>
        <v>1931.3400000000001</v>
      </c>
      <c r="AH59" s="111"/>
    </row>
    <row r="60" spans="1:34" ht="15.75" customHeight="1">
      <c r="A60" s="11" t="s">
        <v>81</v>
      </c>
      <c r="B60" s="21">
        <v>60</v>
      </c>
      <c r="C60" s="22" t="s">
        <v>1</v>
      </c>
      <c r="D60" s="23">
        <f>IF($B60&gt;0,IF(C60="✖",0,'Tabela de Produtos Anual'!C13),0)</f>
        <v>775.37</v>
      </c>
      <c r="E60" s="22" t="s">
        <v>1</v>
      </c>
      <c r="F60" s="23">
        <f>IF($B60&gt;0,IF(E60="✖",0,'Tabela de Produtos Anual'!D13),0)</f>
        <v>443.85</v>
      </c>
      <c r="G60" s="22" t="s">
        <v>1</v>
      </c>
      <c r="H60" s="23">
        <f>IF($B60&gt;0,IF(G60="✖",0,'Tabela de Produtos Anual'!H13),0)</f>
        <v>165.63</v>
      </c>
      <c r="I60" s="22" t="s">
        <v>1</v>
      </c>
      <c r="J60" s="23">
        <f>IF($B60&gt;0,IF(I60="✖",0,'Tabela de Produtos Anual'!AK13),0)</f>
        <v>63.63</v>
      </c>
      <c r="K60" s="22" t="s">
        <v>4</v>
      </c>
      <c r="L60" s="23">
        <f>IF($B60&gt;0,IF(K60="✖",0,'Tabela de Produtos Anual'!M13),0)</f>
        <v>0</v>
      </c>
      <c r="M60" s="22" t="s">
        <v>4</v>
      </c>
      <c r="N60" s="23">
        <f>IF($B60&gt;0,IF(M60="✖",0,'Tabela de Produtos Anual'!N13),0)</f>
        <v>0</v>
      </c>
      <c r="O60" s="22" t="s">
        <v>4</v>
      </c>
      <c r="P60" s="23">
        <f>IF($B60&gt;0,IF(O60="✖",0,'Tabela de Produtos Anual'!O13),0)</f>
        <v>0</v>
      </c>
      <c r="Q60" s="22" t="s">
        <v>1</v>
      </c>
      <c r="R60" s="25">
        <f>IF($B60&gt;0,IF(Q60="✖",0,IF(Q$58="✖",'Tabela de Produtos Anual'!P13,'Tabela de Produtos Anual'!Q13)),0)</f>
        <v>204.2</v>
      </c>
      <c r="S60" s="22" t="s">
        <v>1</v>
      </c>
      <c r="T60" s="25">
        <f>IF($B60&gt;0,IF(S60="✖",0,IF(S$58="✖",'Tabela de Produtos Anual'!R13,'Tabela de Produtos Anual'!X13)),0)</f>
        <v>38.22</v>
      </c>
      <c r="U60" s="22" t="s">
        <v>4</v>
      </c>
      <c r="V60" s="25">
        <f>IF($B60&gt;0,IF(U60="✖",0,IF(U$58="✖",'Tabela de Produtos Anual'!W13,'Tabela de Produtos Anual'!AC13)),0)</f>
        <v>0</v>
      </c>
      <c r="W60" s="22" t="s">
        <v>4</v>
      </c>
      <c r="X60" s="23">
        <f>IF($B60&gt;0,IF(W60="✖",0,'Tabela de Produtos Anual'!AD13),0)</f>
        <v>0</v>
      </c>
      <c r="Y60" s="22" t="s">
        <v>4</v>
      </c>
      <c r="Z60" s="23">
        <f>IF($B60&gt;0,IF(Y60="✖",0,'Tabela de Produtos Anual'!AE13),0)</f>
        <v>0</v>
      </c>
      <c r="AA60" s="22" t="s">
        <v>4</v>
      </c>
      <c r="AB60" s="23">
        <f>IF($B60&gt;0,IF(AA60="✖",0,'Tabela de Produtos Anual'!AF13),0)</f>
        <v>0</v>
      </c>
      <c r="AC60" s="22" t="s">
        <v>4</v>
      </c>
      <c r="AD60" s="23">
        <f>IF($B60&gt;0,IF(AC60="✖",0,'Tabela de Produtos Anual'!AG13),0)</f>
        <v>0</v>
      </c>
      <c r="AE60" s="22" t="s">
        <v>4</v>
      </c>
      <c r="AF60" s="23">
        <f>IF($B60&gt;0,IF(AE60="✖",0,'Tabela de Produtos Anual'!AH13),0)</f>
        <v>0</v>
      </c>
      <c r="AG60" s="132">
        <f t="shared" si="4"/>
        <v>1690.9</v>
      </c>
      <c r="AH60" s="111"/>
    </row>
    <row r="61" spans="1:34" ht="15.75" customHeight="1">
      <c r="A61" s="11" t="s">
        <v>82</v>
      </c>
      <c r="B61" s="21">
        <v>45</v>
      </c>
      <c r="C61" s="22" t="s">
        <v>1</v>
      </c>
      <c r="D61" s="23">
        <f>IF($B61&gt;0,IF(C61="✖",0,'Tabela de Produtos Anual'!C14),0)</f>
        <v>775.37</v>
      </c>
      <c r="E61" s="22" t="s">
        <v>1</v>
      </c>
      <c r="F61" s="23">
        <f>IF($B61&gt;0,IF(E61="✖",0,'Tabela de Produtos Anual'!D14),0)</f>
        <v>443.85</v>
      </c>
      <c r="G61" s="22" t="s">
        <v>1</v>
      </c>
      <c r="H61" s="23">
        <f>IF($B61&gt;0,IF(G61="✖",0,'Tabela de Produtos Anual'!H14),0)</f>
        <v>165.63</v>
      </c>
      <c r="I61" s="22" t="s">
        <v>1</v>
      </c>
      <c r="J61" s="23">
        <f>IF($B61&gt;0,IF(I61="✖",0,'Tabela de Produtos Anual'!AK14),0)</f>
        <v>103.76</v>
      </c>
      <c r="K61" s="22" t="s">
        <v>4</v>
      </c>
      <c r="L61" s="23">
        <f>IF($B61&gt;0,IF(K61="✖",0,'Tabela de Produtos Anual'!M14),0)</f>
        <v>0</v>
      </c>
      <c r="M61" s="22" t="s">
        <v>4</v>
      </c>
      <c r="N61" s="23">
        <f>IF($B61&gt;0,IF(M61="✖",0,'Tabela de Produtos Anual'!N14),0)</f>
        <v>0</v>
      </c>
      <c r="O61" s="22" t="s">
        <v>4</v>
      </c>
      <c r="P61" s="23">
        <f>IF($B61&gt;0,IF(O61="✖",0,'Tabela de Produtos Anual'!O14),0)</f>
        <v>0</v>
      </c>
      <c r="Q61" s="22" t="s">
        <v>1</v>
      </c>
      <c r="R61" s="25">
        <f>IF($B61&gt;0,IF(Q61="✖",0,IF(Q$58="✖",'Tabela de Produtos Anual'!P14,'Tabela de Produtos Anual'!Q14)),0)</f>
        <v>204.2</v>
      </c>
      <c r="S61" s="22" t="s">
        <v>1</v>
      </c>
      <c r="T61" s="25">
        <f>IF($B61&gt;0,IF(S61="✖",0,IF(S$58="✖",'Tabela de Produtos Anual'!R14,'Tabela de Produtos Anual'!X14)),0)</f>
        <v>38.22</v>
      </c>
      <c r="U61" s="22" t="s">
        <v>4</v>
      </c>
      <c r="V61" s="25">
        <f>IF($B61&gt;0,IF(U61="✖",0,IF(U$58="✖",'Tabela de Produtos Anual'!W14,'Tabela de Produtos Anual'!AC14)),0)</f>
        <v>0</v>
      </c>
      <c r="W61" s="22" t="s">
        <v>4</v>
      </c>
      <c r="X61" s="23">
        <f>IF($B61&gt;0,IF(W61="✖",0,'Tabela de Produtos Anual'!AD14),0)</f>
        <v>0</v>
      </c>
      <c r="Y61" s="22" t="s">
        <v>4</v>
      </c>
      <c r="Z61" s="23">
        <f>IF($B61&gt;0,IF(Y61="✖",0,'Tabela de Produtos Anual'!AE14),0)</f>
        <v>0</v>
      </c>
      <c r="AA61" s="22" t="s">
        <v>4</v>
      </c>
      <c r="AB61" s="23">
        <f>IF($B61&gt;0,IF(AA61="✖",0,'Tabela de Produtos Anual'!AF14),0)</f>
        <v>0</v>
      </c>
      <c r="AC61" s="22" t="s">
        <v>4</v>
      </c>
      <c r="AD61" s="23">
        <f>IF($B61&gt;0,IF(AC61="✖",0,'Tabela de Produtos Anual'!AG14),0)</f>
        <v>0</v>
      </c>
      <c r="AE61" s="22" t="s">
        <v>4</v>
      </c>
      <c r="AF61" s="23">
        <f>IF($B61&gt;0,IF(AE61="✖",0,'Tabela de Produtos Anual'!AH14),0)</f>
        <v>0</v>
      </c>
      <c r="AG61" s="132">
        <f t="shared" si="4"/>
        <v>1731.03</v>
      </c>
      <c r="AH61" s="111"/>
    </row>
    <row r="62" spans="1:34" ht="15.75" customHeight="1">
      <c r="A62" s="11" t="s">
        <v>83</v>
      </c>
      <c r="B62" s="21">
        <v>40</v>
      </c>
      <c r="C62" s="22" t="s">
        <v>1</v>
      </c>
      <c r="D62" s="23">
        <f>IF($B62&gt;0,IF(C62="✖",0,'Tabela de Produtos Anual'!C15),0)</f>
        <v>775.37</v>
      </c>
      <c r="E62" s="22" t="s">
        <v>1</v>
      </c>
      <c r="F62" s="23">
        <f>IF($B62&gt;0,IF(E62="✖",0,'Tabela de Produtos Anual'!D15),0)</f>
        <v>443.85</v>
      </c>
      <c r="G62" s="22" t="s">
        <v>1</v>
      </c>
      <c r="H62" s="23">
        <f>IF($B62&gt;0,IF(G62="✖",0,'Tabela de Produtos Anual'!H15),0)</f>
        <v>165.63</v>
      </c>
      <c r="I62" s="22" t="s">
        <v>1</v>
      </c>
      <c r="J62" s="23">
        <f>IF($B62&gt;0,IF(I62="✖",0,'Tabela de Produtos Anual'!AK15),0)</f>
        <v>103.76</v>
      </c>
      <c r="K62" s="22" t="s">
        <v>4</v>
      </c>
      <c r="L62" s="23">
        <f>IF($B62&gt;0,IF(K62="✖",0,'Tabela de Produtos Anual'!M15),0)</f>
        <v>0</v>
      </c>
      <c r="M62" s="22" t="s">
        <v>4</v>
      </c>
      <c r="N62" s="23">
        <f>IF($B62&gt;0,IF(M62="✖",0,'Tabela de Produtos Anual'!N15),0)</f>
        <v>0</v>
      </c>
      <c r="O62" s="22" t="s">
        <v>4</v>
      </c>
      <c r="P62" s="23">
        <f>IF($B62&gt;0,IF(O62="✖",0,'Tabela de Produtos Anual'!O15),0)</f>
        <v>0</v>
      </c>
      <c r="Q62" s="22" t="s">
        <v>1</v>
      </c>
      <c r="R62" s="25">
        <f>IF($B62&gt;0,IF(Q62="✖",0,IF(Q$58="✖",'Tabela de Produtos Anual'!P15,'Tabela de Produtos Anual'!Q15)),0)</f>
        <v>204.2</v>
      </c>
      <c r="S62" s="22" t="s">
        <v>1</v>
      </c>
      <c r="T62" s="25">
        <f>IF($B62&gt;0,IF(S62="✖",0,IF(S$58="✖",'Tabela de Produtos Anual'!R15,'Tabela de Produtos Anual'!X15)),0)</f>
        <v>38.22</v>
      </c>
      <c r="U62" s="22" t="s">
        <v>4</v>
      </c>
      <c r="V62" s="25">
        <f>IF($B62&gt;0,IF(U62="✖",0,IF(U$58="✖",'Tabela de Produtos Anual'!W15,'Tabela de Produtos Anual'!AC15)),0)</f>
        <v>0</v>
      </c>
      <c r="W62" s="22" t="s">
        <v>4</v>
      </c>
      <c r="X62" s="23">
        <f>IF($B62&gt;0,IF(W62="✖",0,'Tabela de Produtos Anual'!AD15),0)</f>
        <v>0</v>
      </c>
      <c r="Y62" s="22" t="s">
        <v>4</v>
      </c>
      <c r="Z62" s="23">
        <f>IF($B62&gt;0,IF(Y62="✖",0,'Tabela de Produtos Anual'!AE15),0)</f>
        <v>0</v>
      </c>
      <c r="AA62" s="22" t="s">
        <v>4</v>
      </c>
      <c r="AB62" s="23">
        <f>IF($B62&gt;0,IF(AA62="✖",0,'Tabela de Produtos Anual'!AF15),0)</f>
        <v>0</v>
      </c>
      <c r="AC62" s="22" t="s">
        <v>4</v>
      </c>
      <c r="AD62" s="23">
        <f>IF($B62&gt;0,IF(AC62="✖",0,'Tabela de Produtos Anual'!AG15),0)</f>
        <v>0</v>
      </c>
      <c r="AE62" s="22" t="s">
        <v>4</v>
      </c>
      <c r="AF62" s="23">
        <f>IF($B62&gt;0,IF(AE62="✖",0,'Tabela de Produtos Anual'!AH15),0)</f>
        <v>0</v>
      </c>
      <c r="AG62" s="132">
        <f t="shared" si="4"/>
        <v>1731.03</v>
      </c>
      <c r="AH62" s="111"/>
    </row>
    <row r="63" spans="1:34" ht="21" customHeight="1">
      <c r="A63" s="26"/>
      <c r="B63" s="27"/>
      <c r="C63" s="134" t="s">
        <v>55</v>
      </c>
      <c r="D63" s="135"/>
      <c r="E63" s="135"/>
      <c r="F63" s="135"/>
      <c r="G63" s="135"/>
      <c r="H63" s="120"/>
      <c r="I63" s="134" t="s">
        <v>56</v>
      </c>
      <c r="J63" s="120"/>
      <c r="K63" s="134" t="s">
        <v>55</v>
      </c>
      <c r="L63" s="135"/>
      <c r="M63" s="135"/>
      <c r="N63" s="135"/>
      <c r="O63" s="135"/>
      <c r="P63" s="120"/>
      <c r="Q63" s="134" t="str">
        <f>IF(Q58="✔","*Não se aplica desconto","Desconto aplicável")</f>
        <v>*Não se aplica desconto</v>
      </c>
      <c r="R63" s="120"/>
      <c r="S63" s="134" t="str">
        <f>IF(S58="✔","*Não se aplica desconto","Desconto aplicável")</f>
        <v>Desconto aplicável</v>
      </c>
      <c r="T63" s="120"/>
      <c r="U63" s="134" t="str">
        <f>IF(U58="✔","*Não se aplica desconto","Desconto aplicável")</f>
        <v>Desconto aplicável</v>
      </c>
      <c r="V63" s="120"/>
      <c r="W63" s="134" t="s">
        <v>56</v>
      </c>
      <c r="X63" s="135"/>
      <c r="Y63" s="135"/>
      <c r="Z63" s="135"/>
      <c r="AA63" s="135"/>
      <c r="AB63" s="135"/>
      <c r="AC63" s="135"/>
      <c r="AD63" s="135"/>
      <c r="AE63" s="135"/>
      <c r="AF63" s="120"/>
    </row>
    <row r="64" spans="1:34" ht="15.75" customHeight="1">
      <c r="A64" s="26"/>
      <c r="B64" s="27"/>
      <c r="C64" s="121"/>
      <c r="D64" s="125"/>
      <c r="E64" s="125"/>
      <c r="F64" s="125"/>
      <c r="G64" s="125"/>
      <c r="H64" s="122"/>
      <c r="I64" s="121"/>
      <c r="J64" s="122"/>
      <c r="K64" s="121"/>
      <c r="L64" s="125"/>
      <c r="M64" s="125"/>
      <c r="N64" s="125"/>
      <c r="O64" s="125"/>
      <c r="P64" s="122"/>
      <c r="Q64" s="121"/>
      <c r="R64" s="122"/>
      <c r="S64" s="121"/>
      <c r="T64" s="122"/>
      <c r="U64" s="121"/>
      <c r="V64" s="122"/>
      <c r="W64" s="121"/>
      <c r="X64" s="125"/>
      <c r="Y64" s="125"/>
      <c r="Z64" s="125"/>
      <c r="AA64" s="125"/>
      <c r="AB64" s="125"/>
      <c r="AC64" s="125"/>
      <c r="AD64" s="125"/>
      <c r="AE64" s="125"/>
      <c r="AF64" s="122"/>
    </row>
    <row r="65" spans="1:28" ht="15.75" customHeight="1">
      <c r="A65" s="26"/>
      <c r="B65" s="27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16"/>
    </row>
    <row r="66" spans="1:28" ht="15.75" customHeight="1">
      <c r="B66" s="6"/>
    </row>
    <row r="67" spans="1:28" ht="21" customHeight="1">
      <c r="A67" s="126" t="s">
        <v>75</v>
      </c>
      <c r="B67" s="136" t="s">
        <v>34</v>
      </c>
      <c r="C67" s="110"/>
      <c r="D67" s="110"/>
      <c r="E67" s="110"/>
      <c r="F67" s="110"/>
      <c r="G67" s="110"/>
      <c r="H67" s="110"/>
      <c r="I67" s="110"/>
      <c r="J67" s="110"/>
      <c r="K67" s="111"/>
    </row>
    <row r="68" spans="1:28" ht="92.25" customHeight="1">
      <c r="A68" s="128"/>
      <c r="B68" s="118" t="s">
        <v>57</v>
      </c>
      <c r="C68" s="111"/>
      <c r="D68" s="136" t="s">
        <v>58</v>
      </c>
      <c r="E68" s="111"/>
      <c r="F68" s="136" t="s">
        <v>59</v>
      </c>
      <c r="G68" s="111"/>
      <c r="H68" s="136" t="s">
        <v>60</v>
      </c>
      <c r="I68" s="111"/>
      <c r="J68" s="136" t="s">
        <v>61</v>
      </c>
      <c r="K68" s="111"/>
    </row>
    <row r="69" spans="1:28" ht="15.75" customHeight="1">
      <c r="A69" s="11" t="s">
        <v>80</v>
      </c>
      <c r="B69" s="152">
        <f t="shared" ref="B69:B72" si="5">SUM(C59:AF59)</f>
        <v>1931.3400000000001</v>
      </c>
      <c r="C69" s="111"/>
      <c r="D69" s="147" t="str">
        <f>IF($C$149&lt;100,"0%",IF($C$149&lt;200,"5%",IF($C$149&lt;300,"10%",IF($C$149&lt;400,"15%","20%"))))</f>
        <v>20%</v>
      </c>
      <c r="E69" s="120"/>
      <c r="F69" s="176">
        <f>H150</f>
        <v>0.1208814</v>
      </c>
      <c r="G69" s="111"/>
      <c r="H69" s="138">
        <f>'cálculos Anual'!AM12</f>
        <v>1144.67739321</v>
      </c>
      <c r="I69" s="111"/>
      <c r="J69" s="138">
        <f>'cálculos Anual'!AN12</f>
        <v>1397.550582286</v>
      </c>
      <c r="K69" s="111"/>
    </row>
    <row r="70" spans="1:28" ht="15.75" customHeight="1">
      <c r="A70" s="11" t="s">
        <v>81</v>
      </c>
      <c r="B70" s="152">
        <f t="shared" si="5"/>
        <v>1690.9</v>
      </c>
      <c r="C70" s="111"/>
      <c r="D70" s="148"/>
      <c r="E70" s="149"/>
      <c r="F70" s="176">
        <f>H150</f>
        <v>0.1208814</v>
      </c>
      <c r="G70" s="111"/>
      <c r="H70" s="138">
        <f>'cálculos Anual'!AM13</f>
        <v>1144.67739321</v>
      </c>
      <c r="I70" s="111"/>
      <c r="J70" s="138">
        <f>'cálculos Anual'!AN13</f>
        <v>1234.2633061020001</v>
      </c>
      <c r="K70" s="111"/>
    </row>
    <row r="71" spans="1:28" ht="15.75" customHeight="1">
      <c r="A71" s="11" t="s">
        <v>82</v>
      </c>
      <c r="B71" s="152">
        <f t="shared" si="5"/>
        <v>1731.03</v>
      </c>
      <c r="C71" s="111"/>
      <c r="D71" s="148"/>
      <c r="E71" s="149"/>
      <c r="F71" s="176">
        <f>H150</f>
        <v>0.1208814</v>
      </c>
      <c r="G71" s="111"/>
      <c r="H71" s="138">
        <f>'cálculos Anual'!AM14</f>
        <v>1144.67739321</v>
      </c>
      <c r="I71" s="111"/>
      <c r="J71" s="138">
        <f>'cálculos Anual'!AN14</f>
        <v>1274.393306102</v>
      </c>
      <c r="K71" s="111"/>
    </row>
    <row r="72" spans="1:28" ht="15.75" customHeight="1">
      <c r="A72" s="11" t="s">
        <v>83</v>
      </c>
      <c r="B72" s="152">
        <f t="shared" si="5"/>
        <v>1731.03</v>
      </c>
      <c r="C72" s="111"/>
      <c r="D72" s="121"/>
      <c r="E72" s="122"/>
      <c r="F72" s="176">
        <f>H150</f>
        <v>0.1208814</v>
      </c>
      <c r="G72" s="111"/>
      <c r="H72" s="138">
        <f>'cálculos Anual'!AM15</f>
        <v>1144.67739321</v>
      </c>
      <c r="I72" s="111"/>
      <c r="J72" s="138">
        <f>'cálculos Anual'!AN15</f>
        <v>1274.393306102</v>
      </c>
      <c r="K72" s="111"/>
    </row>
    <row r="73" spans="1:28" ht="15.75" customHeight="1">
      <c r="B73" s="6"/>
    </row>
    <row r="74" spans="1:28" ht="15.75" customHeight="1">
      <c r="B74" s="6"/>
    </row>
    <row r="75" spans="1:28" ht="42" customHeight="1">
      <c r="A75" s="126" t="s">
        <v>84</v>
      </c>
      <c r="B75" s="129" t="s">
        <v>28</v>
      </c>
      <c r="C75" s="115" t="s">
        <v>29</v>
      </c>
      <c r="D75" s="111"/>
      <c r="E75" s="115" t="s">
        <v>30</v>
      </c>
      <c r="F75" s="110"/>
      <c r="G75" s="110"/>
      <c r="H75" s="110"/>
      <c r="I75" s="110"/>
      <c r="J75" s="110"/>
      <c r="K75" s="110"/>
      <c r="L75" s="111"/>
      <c r="M75" s="177" t="s">
        <v>76</v>
      </c>
      <c r="N75" s="120"/>
      <c r="O75" s="117" t="s">
        <v>33</v>
      </c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1"/>
      <c r="AA75" s="146" t="s">
        <v>34</v>
      </c>
      <c r="AB75" s="143"/>
    </row>
    <row r="76" spans="1:28" ht="78" customHeight="1">
      <c r="A76" s="127"/>
      <c r="B76" s="127"/>
      <c r="C76" s="119" t="s">
        <v>35</v>
      </c>
      <c r="D76" s="120"/>
      <c r="E76" s="119" t="s">
        <v>77</v>
      </c>
      <c r="F76" s="120"/>
      <c r="G76" s="119" t="s">
        <v>63</v>
      </c>
      <c r="H76" s="120"/>
      <c r="I76" s="119" t="s">
        <v>85</v>
      </c>
      <c r="J76" s="120"/>
      <c r="K76" s="119" t="s">
        <v>86</v>
      </c>
      <c r="L76" s="120"/>
      <c r="M76" s="121"/>
      <c r="N76" s="122"/>
      <c r="O76" s="130" t="s">
        <v>42</v>
      </c>
      <c r="P76" s="111"/>
      <c r="Q76" s="130" t="s">
        <v>44</v>
      </c>
      <c r="R76" s="111"/>
      <c r="S76" s="130" t="s">
        <v>45</v>
      </c>
      <c r="T76" s="111"/>
      <c r="U76" s="130" t="s">
        <v>46</v>
      </c>
      <c r="V76" s="111"/>
      <c r="W76" s="130" t="s">
        <v>47</v>
      </c>
      <c r="X76" s="111"/>
      <c r="Y76" s="130" t="s">
        <v>69</v>
      </c>
      <c r="Z76" s="111"/>
      <c r="AA76" s="131" t="s">
        <v>48</v>
      </c>
      <c r="AB76" s="150"/>
    </row>
    <row r="77" spans="1:28" ht="24" customHeight="1">
      <c r="A77" s="128"/>
      <c r="B77" s="128"/>
      <c r="C77" s="121"/>
      <c r="D77" s="122"/>
      <c r="E77" s="121"/>
      <c r="F77" s="122"/>
      <c r="G77" s="121"/>
      <c r="H77" s="122"/>
      <c r="I77" s="121"/>
      <c r="J77" s="122"/>
      <c r="K77" s="121"/>
      <c r="L77" s="122"/>
      <c r="M77" s="28" t="s">
        <v>4</v>
      </c>
      <c r="N77" s="29" t="s">
        <v>49</v>
      </c>
      <c r="O77" s="30" t="s">
        <v>4</v>
      </c>
      <c r="P77" s="9" t="s">
        <v>49</v>
      </c>
      <c r="Q77" s="30" t="s">
        <v>4</v>
      </c>
      <c r="R77" s="9" t="s">
        <v>49</v>
      </c>
      <c r="S77" s="30" t="s">
        <v>4</v>
      </c>
      <c r="T77" s="9" t="s">
        <v>49</v>
      </c>
      <c r="U77" s="30" t="s">
        <v>4</v>
      </c>
      <c r="V77" s="9" t="s">
        <v>49</v>
      </c>
      <c r="W77" s="30" t="s">
        <v>4</v>
      </c>
      <c r="X77" s="9" t="s">
        <v>49</v>
      </c>
      <c r="Y77" s="30" t="s">
        <v>4</v>
      </c>
      <c r="Z77" s="9" t="s">
        <v>49</v>
      </c>
      <c r="AA77" s="121"/>
      <c r="AB77" s="151"/>
    </row>
    <row r="78" spans="1:28" ht="15.75" customHeight="1">
      <c r="A78" s="11" t="s">
        <v>87</v>
      </c>
      <c r="B78" s="12">
        <v>30</v>
      </c>
      <c r="C78" s="22" t="s">
        <v>1</v>
      </c>
      <c r="D78" s="15">
        <f>IF($B78&gt;0,IF(C78="✖",0,'Tabela de Produtos Anual'!C16),0)</f>
        <v>842.72</v>
      </c>
      <c r="E78" s="22" t="s">
        <v>1</v>
      </c>
      <c r="F78" s="15">
        <f>IF($B78&gt;0,IF(E78="✖",0,'Tabela de Produtos Anual'!D16),0)</f>
        <v>681.9</v>
      </c>
      <c r="G78" s="22" t="s">
        <v>1</v>
      </c>
      <c r="H78" s="15">
        <f>IF($B78&gt;0,IF(G78="✖",0,'Tabela de Produtos Anual'!H16),0)</f>
        <v>165.63</v>
      </c>
      <c r="I78" s="22" t="s">
        <v>1</v>
      </c>
      <c r="J78" s="15">
        <f>IF($B78&gt;0,IF(I78="✖",0,'Tabela de Produtos Anual'!I16),0)</f>
        <v>54.92</v>
      </c>
      <c r="K78" s="22" t="s">
        <v>1</v>
      </c>
      <c r="L78" s="15">
        <f>IF($B78&gt;0,IF(K78="✖",0,'Tabela de Produtos Anual'!L16),0)</f>
        <v>467.73</v>
      </c>
      <c r="M78" s="22" t="s">
        <v>1</v>
      </c>
      <c r="N78" s="15">
        <f>IF($B78&gt;0,IF(M78="✖",0,IF(M$77="✖",'Tabela de Produtos Anual'!P16,'Tabela de Produtos Anual'!Q16)),0)</f>
        <v>407.21</v>
      </c>
      <c r="O78" s="22" t="s">
        <v>1</v>
      </c>
      <c r="P78" s="15">
        <f>IF($B78&gt;0,IF(O78="✖",0,IF(O$77="✖",'Tabela de Produtos Anual'!R16,'Tabela de Produtos Anual'!X16)),0)</f>
        <v>38.22</v>
      </c>
      <c r="Q78" s="22" t="s">
        <v>4</v>
      </c>
      <c r="R78" s="15">
        <f>IF($B78&gt;0,IF(Q78="✖",0,'Tabela de Produtos Anual'!AD16),0)</f>
        <v>0</v>
      </c>
      <c r="S78" s="22" t="s">
        <v>4</v>
      </c>
      <c r="T78" s="15">
        <f>IF($B78&gt;0,IF(S78="✖",0,'Tabela de Produtos Anual'!AE16),0)</f>
        <v>0</v>
      </c>
      <c r="U78" s="22" t="s">
        <v>4</v>
      </c>
      <c r="V78" s="15">
        <f>IF($B78&gt;0,IF(U78="✖",0,'Tabela de Produtos Anual'!AF16),0)</f>
        <v>0</v>
      </c>
      <c r="W78" s="22" t="s">
        <v>4</v>
      </c>
      <c r="X78" s="15">
        <f>IF($B78&gt;0,IF(W78="✖",0,'Tabela de Produtos Anual'!AG16),0)</f>
        <v>0</v>
      </c>
      <c r="Y78" s="22" t="s">
        <v>4</v>
      </c>
      <c r="Z78" s="15">
        <f>IF($B78&gt;0,IF(Y78="✖",0,'Tabela de Produtos Anual'!AH16),0)</f>
        <v>0</v>
      </c>
      <c r="AA78" s="132">
        <f t="shared" ref="AA78:AA79" si="6">SUM(C78:Z78)</f>
        <v>2658.33</v>
      </c>
      <c r="AB78" s="111"/>
    </row>
    <row r="79" spans="1:28" ht="15.75" customHeight="1">
      <c r="A79" s="11" t="s">
        <v>88</v>
      </c>
      <c r="B79" s="12">
        <v>40</v>
      </c>
      <c r="C79" s="22" t="s">
        <v>1</v>
      </c>
      <c r="D79" s="15">
        <f>IF($B79&gt;0,IF(C79="✖",0,'Tabela de Produtos Anual'!C17),0)</f>
        <v>842.72</v>
      </c>
      <c r="E79" s="22" t="s">
        <v>1</v>
      </c>
      <c r="F79" s="15">
        <f>IF($B79&gt;0,IF(E79="✖",0,'Tabela de Produtos Anual'!D17),0)</f>
        <v>681.9</v>
      </c>
      <c r="G79" s="22" t="s">
        <v>1</v>
      </c>
      <c r="H79" s="15">
        <f>IF($B79&gt;0,IF(G79="✖",0,'Tabela de Produtos Anual'!H17),0)</f>
        <v>165.63</v>
      </c>
      <c r="I79" s="22" t="s">
        <v>1</v>
      </c>
      <c r="J79" s="15">
        <f>IF($B79&gt;0,IF(I79="✖",0,'Tabela de Produtos Anual'!I17),0)</f>
        <v>54.92</v>
      </c>
      <c r="K79" s="22" t="s">
        <v>1</v>
      </c>
      <c r="L79" s="15">
        <f>IF($B79&gt;0,IF(K79="✖",0,'Tabela de Produtos Anual'!L17),0)</f>
        <v>467.73</v>
      </c>
      <c r="M79" s="22" t="s">
        <v>1</v>
      </c>
      <c r="N79" s="15">
        <f>IF($B79&gt;0,IF(M79="✖",0,IF(M$77="✖",'Tabela de Produtos Anual'!P17,'Tabela de Produtos Anual'!Q17)),0)</f>
        <v>407.21</v>
      </c>
      <c r="O79" s="22" t="s">
        <v>1</v>
      </c>
      <c r="P79" s="15">
        <f>IF($B79&gt;0,IF(O79="✖",0,IF(O$77="✖",'Tabela de Produtos Anual'!R17,'Tabela de Produtos Anual'!X17)),0)</f>
        <v>38.22</v>
      </c>
      <c r="Q79" s="22" t="s">
        <v>4</v>
      </c>
      <c r="R79" s="15">
        <f>IF($B79&gt;0,IF(Q79="✖",0,'Tabela de Produtos Anual'!AD17),0)</f>
        <v>0</v>
      </c>
      <c r="S79" s="22" t="s">
        <v>4</v>
      </c>
      <c r="T79" s="15">
        <f>IF($B79&gt;0,IF(S79="✖",0,'Tabela de Produtos Anual'!AE17),0)</f>
        <v>0</v>
      </c>
      <c r="U79" s="22" t="s">
        <v>4</v>
      </c>
      <c r="V79" s="15">
        <f>IF($B79&gt;0,IF(U79="✖",0,'Tabela de Produtos Anual'!AF17),0)</f>
        <v>0</v>
      </c>
      <c r="W79" s="22" t="s">
        <v>4</v>
      </c>
      <c r="X79" s="15">
        <f>IF($B79&gt;0,IF(W79="✖",0,'Tabela de Produtos Anual'!AG17),0)</f>
        <v>0</v>
      </c>
      <c r="Y79" s="22" t="s">
        <v>4</v>
      </c>
      <c r="Z79" s="15">
        <f>IF($B79&gt;0,IF(Y79="✖",0,'Tabela de Produtos Anual'!AH17),0)</f>
        <v>0</v>
      </c>
      <c r="AA79" s="132">
        <f t="shared" si="6"/>
        <v>2658.33</v>
      </c>
      <c r="AB79" s="111"/>
    </row>
    <row r="80" spans="1:28" ht="21" customHeight="1">
      <c r="B80" s="6"/>
      <c r="C80" s="134" t="s">
        <v>55</v>
      </c>
      <c r="D80" s="135"/>
      <c r="E80" s="135"/>
      <c r="F80" s="135"/>
      <c r="G80" s="135"/>
      <c r="H80" s="135"/>
      <c r="I80" s="135"/>
      <c r="J80" s="135"/>
      <c r="K80" s="135"/>
      <c r="L80" s="120"/>
      <c r="M80" s="134" t="str">
        <f>IF(M77="✔","*Não se aplica desconto","Desconto aplicável")</f>
        <v>Desconto aplicável</v>
      </c>
      <c r="N80" s="120"/>
      <c r="O80" s="134" t="str">
        <f>IF(O77="✔","*Não se aplica desconto","Desconto aplicável")</f>
        <v>Desconto aplicável</v>
      </c>
      <c r="P80" s="120"/>
      <c r="Q80" s="134" t="s">
        <v>56</v>
      </c>
      <c r="R80" s="135"/>
      <c r="S80" s="135"/>
      <c r="T80" s="135"/>
      <c r="U80" s="135"/>
      <c r="V80" s="135"/>
      <c r="W80" s="135"/>
      <c r="X80" s="135"/>
      <c r="Y80" s="135"/>
      <c r="Z80" s="120"/>
    </row>
    <row r="81" spans="1:30" ht="15" customHeight="1">
      <c r="B81" s="6"/>
      <c r="C81" s="121"/>
      <c r="D81" s="125"/>
      <c r="E81" s="125"/>
      <c r="F81" s="125"/>
      <c r="G81" s="125"/>
      <c r="H81" s="125"/>
      <c r="I81" s="125"/>
      <c r="J81" s="125"/>
      <c r="K81" s="125"/>
      <c r="L81" s="122"/>
      <c r="M81" s="121"/>
      <c r="N81" s="122"/>
      <c r="O81" s="121"/>
      <c r="P81" s="122"/>
      <c r="Q81" s="121"/>
      <c r="R81" s="125"/>
      <c r="S81" s="125"/>
      <c r="T81" s="125"/>
      <c r="U81" s="125"/>
      <c r="V81" s="125"/>
      <c r="W81" s="125"/>
      <c r="X81" s="125"/>
      <c r="Y81" s="125"/>
      <c r="Z81" s="122"/>
    </row>
    <row r="82" spans="1:30" ht="15.75" customHeight="1">
      <c r="B82" s="6"/>
    </row>
    <row r="83" spans="1:30" ht="15.75" customHeight="1">
      <c r="B83" s="6"/>
    </row>
    <row r="84" spans="1:30" ht="21" customHeight="1">
      <c r="A84" s="126" t="s">
        <v>84</v>
      </c>
      <c r="B84" s="136" t="s">
        <v>34</v>
      </c>
      <c r="C84" s="110"/>
      <c r="D84" s="110"/>
      <c r="E84" s="110"/>
      <c r="F84" s="110"/>
      <c r="G84" s="110"/>
      <c r="H84" s="110"/>
      <c r="I84" s="110"/>
      <c r="J84" s="110"/>
      <c r="K84" s="111"/>
    </row>
    <row r="85" spans="1:30" ht="92.25" customHeight="1">
      <c r="A85" s="128"/>
      <c r="B85" s="118" t="s">
        <v>57</v>
      </c>
      <c r="C85" s="111"/>
      <c r="D85" s="136" t="s">
        <v>58</v>
      </c>
      <c r="E85" s="111"/>
      <c r="F85" s="136" t="s">
        <v>59</v>
      </c>
      <c r="G85" s="111"/>
      <c r="H85" s="136" t="s">
        <v>60</v>
      </c>
      <c r="I85" s="111"/>
      <c r="J85" s="136" t="s">
        <v>61</v>
      </c>
      <c r="K85" s="111"/>
    </row>
    <row r="86" spans="1:30" ht="15.75" customHeight="1">
      <c r="A86" s="11" t="s">
        <v>87</v>
      </c>
      <c r="B86" s="152">
        <f t="shared" ref="B86:B87" si="7">SUM(C78:Z78)</f>
        <v>2658.33</v>
      </c>
      <c r="C86" s="111"/>
      <c r="D86" s="147" t="str">
        <f>IF($C$149&lt;100,"0%",IF($C$149&lt;200,"5%",IF($C$149&lt;300,"10%",IF($C$149&lt;400,"15%","20%"))))</f>
        <v>20%</v>
      </c>
      <c r="E86" s="120"/>
      <c r="F86" s="176">
        <f>H150</f>
        <v>0.1208814</v>
      </c>
      <c r="G86" s="111"/>
      <c r="H86" s="138">
        <f>'cálculos Anual'!AM16</f>
        <v>1779.3654350460001</v>
      </c>
      <c r="I86" s="111"/>
      <c r="J86" s="138">
        <f>'cálculos Anual'!AN16</f>
        <v>1805.3213479380001</v>
      </c>
      <c r="K86" s="111"/>
    </row>
    <row r="87" spans="1:30" ht="15.75" customHeight="1">
      <c r="A87" s="11" t="s">
        <v>88</v>
      </c>
      <c r="B87" s="152">
        <f t="shared" si="7"/>
        <v>2658.33</v>
      </c>
      <c r="C87" s="111"/>
      <c r="D87" s="121"/>
      <c r="E87" s="122"/>
      <c r="F87" s="176">
        <f>H150</f>
        <v>0.1208814</v>
      </c>
      <c r="G87" s="111"/>
      <c r="H87" s="138">
        <f>'cálculos Anual'!AM17</f>
        <v>1779.3654350460001</v>
      </c>
      <c r="I87" s="111"/>
      <c r="J87" s="138">
        <f>'cálculos Anual'!AN17</f>
        <v>1805.3213479380001</v>
      </c>
      <c r="K87" s="111"/>
    </row>
    <row r="88" spans="1:30" ht="15.75" customHeight="1">
      <c r="B88" s="6"/>
    </row>
    <row r="89" spans="1:30" ht="15.75" customHeight="1">
      <c r="B89" s="6"/>
    </row>
    <row r="90" spans="1:30" ht="42" customHeight="1">
      <c r="A90" s="126" t="s">
        <v>89</v>
      </c>
      <c r="B90" s="129" t="s">
        <v>28</v>
      </c>
      <c r="C90" s="115" t="s">
        <v>29</v>
      </c>
      <c r="D90" s="111"/>
      <c r="E90" s="182" t="s">
        <v>30</v>
      </c>
      <c r="F90" s="183"/>
      <c r="G90" s="183"/>
      <c r="H90" s="183"/>
      <c r="I90" s="183"/>
      <c r="J90" s="183"/>
      <c r="K90" s="183"/>
      <c r="L90" s="183"/>
      <c r="M90" s="183"/>
      <c r="N90" s="163"/>
      <c r="O90" s="177" t="s">
        <v>76</v>
      </c>
      <c r="P90" s="120"/>
      <c r="Q90" s="33" t="s">
        <v>33</v>
      </c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146" t="s">
        <v>34</v>
      </c>
      <c r="AD90" s="143"/>
    </row>
    <row r="91" spans="1:30" ht="78" customHeight="1">
      <c r="A91" s="127"/>
      <c r="B91" s="127"/>
      <c r="C91" s="119" t="s">
        <v>35</v>
      </c>
      <c r="D91" s="120"/>
      <c r="E91" s="119" t="s">
        <v>77</v>
      </c>
      <c r="F91" s="120"/>
      <c r="G91" s="119" t="s">
        <v>63</v>
      </c>
      <c r="H91" s="120"/>
      <c r="I91" s="119" t="s">
        <v>90</v>
      </c>
      <c r="J91" s="120"/>
      <c r="K91" s="119" t="s">
        <v>91</v>
      </c>
      <c r="L91" s="120"/>
      <c r="M91" s="119" t="s">
        <v>86</v>
      </c>
      <c r="N91" s="120"/>
      <c r="O91" s="178"/>
      <c r="P91" s="179"/>
      <c r="Q91" s="130" t="s">
        <v>42</v>
      </c>
      <c r="R91" s="111"/>
      <c r="S91" s="130" t="s">
        <v>44</v>
      </c>
      <c r="T91" s="111"/>
      <c r="U91" s="130" t="s">
        <v>45</v>
      </c>
      <c r="V91" s="111"/>
      <c r="W91" s="130" t="s">
        <v>46</v>
      </c>
      <c r="X91" s="111"/>
      <c r="Y91" s="130" t="s">
        <v>47</v>
      </c>
      <c r="Z91" s="111"/>
      <c r="AA91" s="130" t="s">
        <v>69</v>
      </c>
      <c r="AB91" s="111"/>
      <c r="AC91" s="131" t="s">
        <v>48</v>
      </c>
      <c r="AD91" s="150"/>
    </row>
    <row r="92" spans="1:30" ht="25.5" customHeight="1">
      <c r="A92" s="128"/>
      <c r="B92" s="128"/>
      <c r="C92" s="121"/>
      <c r="D92" s="122"/>
      <c r="E92" s="121"/>
      <c r="F92" s="122"/>
      <c r="G92" s="121"/>
      <c r="H92" s="122"/>
      <c r="I92" s="121"/>
      <c r="J92" s="122"/>
      <c r="K92" s="121"/>
      <c r="L92" s="122"/>
      <c r="M92" s="121"/>
      <c r="N92" s="122"/>
      <c r="O92" s="28" t="s">
        <v>4</v>
      </c>
      <c r="P92" s="29" t="s">
        <v>49</v>
      </c>
      <c r="Q92" s="30" t="s">
        <v>4</v>
      </c>
      <c r="R92" s="9" t="s">
        <v>49</v>
      </c>
      <c r="S92" s="30" t="s">
        <v>4</v>
      </c>
      <c r="T92" s="9" t="s">
        <v>49</v>
      </c>
      <c r="U92" s="30" t="s">
        <v>4</v>
      </c>
      <c r="V92" s="9" t="s">
        <v>49</v>
      </c>
      <c r="W92" s="30" t="s">
        <v>4</v>
      </c>
      <c r="X92" s="9" t="s">
        <v>49</v>
      </c>
      <c r="Y92" s="30" t="s">
        <v>4</v>
      </c>
      <c r="Z92" s="9" t="s">
        <v>49</v>
      </c>
      <c r="AA92" s="30" t="s">
        <v>4</v>
      </c>
      <c r="AB92" s="9" t="s">
        <v>49</v>
      </c>
      <c r="AC92" s="121"/>
      <c r="AD92" s="151"/>
    </row>
    <row r="93" spans="1:30" ht="15.75" customHeight="1">
      <c r="A93" s="11" t="s">
        <v>92</v>
      </c>
      <c r="B93" s="21">
        <v>25</v>
      </c>
      <c r="C93" s="22" t="s">
        <v>1</v>
      </c>
      <c r="D93" s="15">
        <f>IF($B93&gt;0,IF(C93="✖",0,'Tabela de Produtos Anual'!C18),0)</f>
        <v>842.72</v>
      </c>
      <c r="E93" s="22" t="s">
        <v>1</v>
      </c>
      <c r="F93" s="15">
        <f>IF($B93&gt;0,IF(E93="✖",0,'Tabela de Produtos Anual'!D18),0)</f>
        <v>1086.55</v>
      </c>
      <c r="G93" s="22" t="s">
        <v>1</v>
      </c>
      <c r="H93" s="15">
        <f>IF($B93&gt;0,IF(G93="✖",0,'Tabela de Produtos Anual'!H18),0)</f>
        <v>165.63</v>
      </c>
      <c r="I93" s="22" t="s">
        <v>1</v>
      </c>
      <c r="J93" s="15">
        <f>IF($B93&gt;0,IF(I93="✖",0,'Tabela de Produtos Anual'!J18),0)</f>
        <v>274.56</v>
      </c>
      <c r="K93" s="22" t="s">
        <v>1</v>
      </c>
      <c r="L93" s="15">
        <f>IF($B93&gt;0,IF(K93="✖",0,'Tabela de Produtos Anual'!K18),0)</f>
        <v>27.12</v>
      </c>
      <c r="M93" s="22" t="s">
        <v>4</v>
      </c>
      <c r="N93" s="15">
        <f>IF($B93&gt;0,IF(M93="✖",0,'Tabela de Produtos Anual'!L18),0)</f>
        <v>0</v>
      </c>
      <c r="O93" s="22" t="s">
        <v>1</v>
      </c>
      <c r="P93" s="15">
        <f>IF($B93&gt;0,IF(O93="✖",0,IF(O$92="✖",'Tabela de Produtos Anual'!P18,'Tabela de Produtos Anual'!Q18)),0)</f>
        <v>407.21</v>
      </c>
      <c r="Q93" s="22" t="s">
        <v>1</v>
      </c>
      <c r="R93" s="15">
        <f>IF($B93&gt;0,IF(Q93="✖",0,IF(Q$92="✖",'Tabela de Produtos Anual'!R18,'Tabela de Produtos Anual'!X18)),0)</f>
        <v>38.22</v>
      </c>
      <c r="S93" s="22" t="s">
        <v>4</v>
      </c>
      <c r="T93" s="15">
        <f>IF($B93&gt;0,IF(S93="✖",0,'Tabela de Produtos Anual'!AD18),0)</f>
        <v>0</v>
      </c>
      <c r="U93" s="22" t="s">
        <v>4</v>
      </c>
      <c r="V93" s="15">
        <f>IF($B93&gt;0,IF(U93="✖",0,'Tabela de Produtos Anual'!AE18),0)</f>
        <v>0</v>
      </c>
      <c r="W93" s="22" t="s">
        <v>4</v>
      </c>
      <c r="X93" s="15">
        <f>IF($B93&gt;0,IF(W93="✖",0,'Tabela de Produtos Anual'!AF18),0)</f>
        <v>0</v>
      </c>
      <c r="Y93" s="22" t="s">
        <v>4</v>
      </c>
      <c r="Z93" s="15">
        <f>IF($B93&gt;0,IF(Y93="✖",0,'Tabela de Produtos Anual'!AG18),0)</f>
        <v>0</v>
      </c>
      <c r="AA93" s="22" t="s">
        <v>4</v>
      </c>
      <c r="AB93" s="15">
        <f>IF($B93&gt;0,IF(AA93="✖",0,'Tabela de Produtos Anual'!AH18),0)</f>
        <v>0</v>
      </c>
      <c r="AC93" s="132">
        <f>SUM(C93:AB93)</f>
        <v>2842.0099999999998</v>
      </c>
      <c r="AD93" s="111"/>
    </row>
    <row r="94" spans="1:30" ht="21" customHeight="1">
      <c r="A94" s="26"/>
      <c r="B94" s="27"/>
      <c r="C94" s="134" t="s">
        <v>55</v>
      </c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20"/>
      <c r="O94" s="134" t="str">
        <f>IF(O92="✔","*Não se aplica desconto","Desconto aplicável")</f>
        <v>Desconto aplicável</v>
      </c>
      <c r="P94" s="120"/>
      <c r="Q94" s="134" t="str">
        <f>IF(Q92="✔","*Não se aplica desconto","Desconto aplicável")</f>
        <v>Desconto aplicável</v>
      </c>
      <c r="R94" s="120"/>
      <c r="S94" s="134" t="s">
        <v>56</v>
      </c>
      <c r="T94" s="135"/>
      <c r="U94" s="135"/>
      <c r="V94" s="135"/>
      <c r="W94" s="135"/>
      <c r="X94" s="135"/>
      <c r="Y94" s="135"/>
      <c r="Z94" s="135"/>
      <c r="AA94" s="135"/>
      <c r="AB94" s="120"/>
    </row>
    <row r="95" spans="1:30" ht="15.75" customHeight="1">
      <c r="A95" s="26"/>
      <c r="B95" s="27"/>
      <c r="C95" s="121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2"/>
      <c r="O95" s="121"/>
      <c r="P95" s="122"/>
      <c r="Q95" s="121"/>
      <c r="R95" s="122"/>
      <c r="S95" s="121"/>
      <c r="T95" s="125"/>
      <c r="U95" s="125"/>
      <c r="V95" s="125"/>
      <c r="W95" s="125"/>
      <c r="X95" s="125"/>
      <c r="Y95" s="125"/>
      <c r="Z95" s="125"/>
      <c r="AA95" s="125"/>
      <c r="AB95" s="122"/>
    </row>
    <row r="96" spans="1:30" ht="15.75" customHeight="1">
      <c r="B96" s="6"/>
      <c r="J96" s="32"/>
    </row>
    <row r="97" spans="1:24" ht="15.75" customHeight="1">
      <c r="B97" s="6"/>
      <c r="J97" s="32"/>
    </row>
    <row r="98" spans="1:24" ht="21" customHeight="1">
      <c r="A98" s="126" t="s">
        <v>89</v>
      </c>
      <c r="B98" s="136" t="s">
        <v>34</v>
      </c>
      <c r="C98" s="110"/>
      <c r="D98" s="110"/>
      <c r="E98" s="110"/>
      <c r="F98" s="110"/>
      <c r="G98" s="110"/>
      <c r="H98" s="110"/>
      <c r="I98" s="110"/>
      <c r="J98" s="110"/>
      <c r="K98" s="111"/>
    </row>
    <row r="99" spans="1:24" ht="92.25" customHeight="1">
      <c r="A99" s="128"/>
      <c r="B99" s="118" t="s">
        <v>57</v>
      </c>
      <c r="C99" s="111"/>
      <c r="D99" s="136" t="s">
        <v>58</v>
      </c>
      <c r="E99" s="111"/>
      <c r="F99" s="136" t="s">
        <v>59</v>
      </c>
      <c r="G99" s="111"/>
      <c r="H99" s="136" t="s">
        <v>60</v>
      </c>
      <c r="I99" s="111"/>
      <c r="J99" s="136" t="s">
        <v>61</v>
      </c>
      <c r="K99" s="111"/>
    </row>
    <row r="100" spans="1:24" ht="15.75" customHeight="1">
      <c r="A100" s="11" t="s">
        <v>92</v>
      </c>
      <c r="B100" s="152">
        <f>SUM(C93:AB93)</f>
        <v>2842.0099999999998</v>
      </c>
      <c r="C100" s="111"/>
      <c r="D100" s="176" t="str">
        <f>IF($C$149&lt;100,"0%",IF($C$149&lt;200,"5%",IF($C$149&lt;300,"10%",IF($C$149&lt;400,"15%","20%"))))</f>
        <v>20%</v>
      </c>
      <c r="E100" s="111"/>
      <c r="F100" s="176">
        <f>H150</f>
        <v>0.1208814</v>
      </c>
      <c r="G100" s="111"/>
      <c r="H100" s="138">
        <f>'cálculos Anual'!AM18</f>
        <v>1904.105939494</v>
      </c>
      <c r="I100" s="111"/>
      <c r="J100" s="138">
        <f>'cálculos Anual'!AN18</f>
        <v>1930.0618523860001</v>
      </c>
      <c r="K100" s="111"/>
    </row>
    <row r="101" spans="1:24" ht="15.75" customHeight="1">
      <c r="B101" s="6"/>
    </row>
    <row r="102" spans="1:24" ht="15.75" customHeight="1">
      <c r="B102" s="6"/>
    </row>
    <row r="103" spans="1:24" ht="42" customHeight="1">
      <c r="A103" s="126" t="s">
        <v>93</v>
      </c>
      <c r="B103" s="129" t="s">
        <v>94</v>
      </c>
      <c r="C103" s="115" t="s">
        <v>29</v>
      </c>
      <c r="D103" s="111"/>
      <c r="E103" s="182" t="s">
        <v>30</v>
      </c>
      <c r="F103" s="183"/>
      <c r="G103" s="183"/>
      <c r="H103" s="183"/>
      <c r="I103" s="183"/>
      <c r="J103" s="183"/>
      <c r="K103" s="183"/>
      <c r="L103" s="163"/>
      <c r="M103" s="180" t="s">
        <v>33</v>
      </c>
      <c r="N103" s="142"/>
      <c r="O103" s="142"/>
      <c r="P103" s="142"/>
      <c r="Q103" s="142"/>
      <c r="R103" s="142"/>
      <c r="S103" s="142"/>
      <c r="T103" s="142"/>
      <c r="U103" s="142"/>
      <c r="V103" s="143"/>
      <c r="W103" s="146" t="s">
        <v>34</v>
      </c>
      <c r="X103" s="143"/>
    </row>
    <row r="104" spans="1:24" ht="78" customHeight="1">
      <c r="A104" s="127"/>
      <c r="B104" s="127"/>
      <c r="C104" s="119" t="s">
        <v>35</v>
      </c>
      <c r="D104" s="120"/>
      <c r="E104" s="119" t="s">
        <v>77</v>
      </c>
      <c r="F104" s="120"/>
      <c r="G104" s="119" t="s">
        <v>63</v>
      </c>
      <c r="H104" s="120"/>
      <c r="I104" s="119" t="s">
        <v>95</v>
      </c>
      <c r="J104" s="120"/>
      <c r="K104" s="119" t="s">
        <v>91</v>
      </c>
      <c r="L104" s="120"/>
      <c r="M104" s="130" t="s">
        <v>42</v>
      </c>
      <c r="N104" s="111"/>
      <c r="O104" s="130" t="s">
        <v>44</v>
      </c>
      <c r="P104" s="111"/>
      <c r="Q104" s="130" t="s">
        <v>45</v>
      </c>
      <c r="R104" s="111"/>
      <c r="S104" s="130" t="s">
        <v>46</v>
      </c>
      <c r="T104" s="111"/>
      <c r="U104" s="130" t="s">
        <v>47</v>
      </c>
      <c r="V104" s="111"/>
      <c r="W104" s="131" t="s">
        <v>48</v>
      </c>
      <c r="X104" s="150"/>
    </row>
    <row r="105" spans="1:24" ht="25.5" customHeight="1">
      <c r="A105" s="128"/>
      <c r="B105" s="128"/>
      <c r="C105" s="121"/>
      <c r="D105" s="122"/>
      <c r="E105" s="121"/>
      <c r="F105" s="122"/>
      <c r="G105" s="121"/>
      <c r="H105" s="122"/>
      <c r="I105" s="121"/>
      <c r="J105" s="122"/>
      <c r="K105" s="121"/>
      <c r="L105" s="122"/>
      <c r="M105" s="30" t="s">
        <v>4</v>
      </c>
      <c r="N105" s="9" t="s">
        <v>49</v>
      </c>
      <c r="O105" s="30" t="s">
        <v>4</v>
      </c>
      <c r="P105" s="9" t="s">
        <v>49</v>
      </c>
      <c r="Q105" s="30" t="s">
        <v>4</v>
      </c>
      <c r="R105" s="9" t="s">
        <v>49</v>
      </c>
      <c r="S105" s="30" t="s">
        <v>4</v>
      </c>
      <c r="T105" s="9" t="s">
        <v>49</v>
      </c>
      <c r="U105" s="30" t="s">
        <v>4</v>
      </c>
      <c r="V105" s="9" t="s">
        <v>49</v>
      </c>
      <c r="W105" s="121"/>
      <c r="X105" s="151"/>
    </row>
    <row r="106" spans="1:24" ht="15.75" customHeight="1">
      <c r="A106" s="11" t="s">
        <v>96</v>
      </c>
      <c r="B106" s="21">
        <v>0</v>
      </c>
      <c r="C106" s="22" t="s">
        <v>1</v>
      </c>
      <c r="D106" s="15">
        <f>IF($B106&gt;0,IF(C106="✖",0,'Tabela de Produtos Anual'!C19),0)</f>
        <v>0</v>
      </c>
      <c r="E106" s="22" t="s">
        <v>1</v>
      </c>
      <c r="F106" s="15">
        <f>IF($B106&gt;0,IF(E106="✖",0,'Tabela de Produtos Anual'!D19),0)</f>
        <v>0</v>
      </c>
      <c r="G106" s="22" t="s">
        <v>4</v>
      </c>
      <c r="H106" s="15">
        <f>IF($B106&gt;0,IF(G106="✖",0,'Tabela de Produtos Anual'!H19),0)</f>
        <v>0</v>
      </c>
      <c r="I106" s="22" t="s">
        <v>4</v>
      </c>
      <c r="J106" s="15">
        <f>IF($B106&gt;0,IF(I106="✖",0,'Tabela de Produtos Anual'!J19),0)</f>
        <v>0</v>
      </c>
      <c r="K106" s="22" t="s">
        <v>4</v>
      </c>
      <c r="L106" s="15">
        <f>IF($B106&gt;0,IF(K106="✖",0,'Tabela de Produtos Anual'!K19),0)</f>
        <v>0</v>
      </c>
      <c r="M106" s="22" t="s">
        <v>4</v>
      </c>
      <c r="N106" s="15">
        <f>IF($B106&gt;0,IF(M106="✖",0,IF(M$105="✖",'Tabela de Produtos Anual'!R19,'Tabela de Produtos Anual'!X19)),0)</f>
        <v>0</v>
      </c>
      <c r="O106" s="22" t="s">
        <v>4</v>
      </c>
      <c r="P106" s="15">
        <f>IF($B106&gt;0,IF(O106="✖",0,'Tabela de Produtos Anual'!AD19),0)</f>
        <v>0</v>
      </c>
      <c r="Q106" s="22" t="s">
        <v>4</v>
      </c>
      <c r="R106" s="15">
        <f>IF($B106&gt;0,IF(Q106="✖",0,'Tabela de Produtos Anual'!AE19),0)</f>
        <v>0</v>
      </c>
      <c r="S106" s="22" t="s">
        <v>4</v>
      </c>
      <c r="T106" s="15">
        <f>IF($B106&gt;0,IF(S106="✖",0,'Tabela de Produtos Anual'!AF19),0)</f>
        <v>0</v>
      </c>
      <c r="U106" s="22" t="s">
        <v>4</v>
      </c>
      <c r="V106" s="15">
        <f>IF($B106&gt;0,IF(U106="✖",0,'Tabela de Produtos Anual'!AG19),0)</f>
        <v>0</v>
      </c>
      <c r="W106" s="132">
        <f t="shared" ref="W106:W107" si="8">SUM(C106:V106)</f>
        <v>0</v>
      </c>
      <c r="X106" s="111"/>
    </row>
    <row r="107" spans="1:24" ht="15.75" customHeight="1">
      <c r="A107" s="11" t="s">
        <v>97</v>
      </c>
      <c r="B107" s="21">
        <v>0</v>
      </c>
      <c r="C107" s="22" t="s">
        <v>1</v>
      </c>
      <c r="D107" s="15">
        <f>IF($B107&gt;0,IF(C107="✖",0,'Tabela de Produtos Anual'!C20),0)</f>
        <v>0</v>
      </c>
      <c r="E107" s="35"/>
      <c r="F107" s="24"/>
      <c r="G107" s="35"/>
      <c r="H107" s="24"/>
      <c r="I107" s="22" t="s">
        <v>4</v>
      </c>
      <c r="J107" s="15">
        <f>IF($B107&gt;0,IF(I107="✖",0,'Tabela de Produtos Anual'!J20),0)</f>
        <v>0</v>
      </c>
      <c r="K107" s="36"/>
      <c r="L107" s="37"/>
      <c r="M107" s="35"/>
      <c r="N107" s="24"/>
      <c r="O107" s="35"/>
      <c r="P107" s="24"/>
      <c r="Q107" s="35"/>
      <c r="R107" s="24"/>
      <c r="S107" s="35"/>
      <c r="T107" s="24"/>
      <c r="U107" s="35"/>
      <c r="V107" s="24"/>
      <c r="W107" s="132">
        <f t="shared" si="8"/>
        <v>0</v>
      </c>
      <c r="X107" s="111"/>
    </row>
    <row r="108" spans="1:24" ht="15" customHeight="1">
      <c r="B108" s="6"/>
      <c r="C108" s="134" t="s">
        <v>55</v>
      </c>
      <c r="D108" s="135"/>
      <c r="E108" s="135"/>
      <c r="F108" s="135"/>
      <c r="G108" s="135"/>
      <c r="H108" s="135"/>
      <c r="I108" s="135"/>
      <c r="J108" s="135"/>
      <c r="K108" s="135"/>
      <c r="L108" s="120"/>
      <c r="M108" s="184" t="str">
        <f>IF(M106="✔","*Não se aplica desconto","Desconto aplicável")</f>
        <v>Desconto aplicável</v>
      </c>
      <c r="N108" s="149"/>
      <c r="O108" s="134" t="s">
        <v>56</v>
      </c>
      <c r="P108" s="135"/>
      <c r="Q108" s="135"/>
      <c r="R108" s="135"/>
      <c r="S108" s="135"/>
      <c r="T108" s="135"/>
      <c r="U108" s="135"/>
      <c r="V108" s="120"/>
    </row>
    <row r="109" spans="1:24" ht="15" customHeight="1">
      <c r="B109" s="6"/>
      <c r="C109" s="121"/>
      <c r="D109" s="125"/>
      <c r="E109" s="125"/>
      <c r="F109" s="125"/>
      <c r="G109" s="125"/>
      <c r="H109" s="125"/>
      <c r="I109" s="125"/>
      <c r="J109" s="125"/>
      <c r="K109" s="125"/>
      <c r="L109" s="122"/>
      <c r="M109" s="121"/>
      <c r="N109" s="122"/>
      <c r="O109" s="121"/>
      <c r="P109" s="125"/>
      <c r="Q109" s="125"/>
      <c r="R109" s="125"/>
      <c r="S109" s="125"/>
      <c r="T109" s="125"/>
      <c r="U109" s="125"/>
      <c r="V109" s="122"/>
    </row>
    <row r="110" spans="1:24" ht="15.75" customHeight="1">
      <c r="B110" s="6"/>
    </row>
    <row r="111" spans="1:24" ht="15.75" customHeight="1">
      <c r="B111" s="6"/>
    </row>
    <row r="112" spans="1:24" ht="15.75" customHeight="1">
      <c r="A112" s="126" t="s">
        <v>93</v>
      </c>
      <c r="B112" s="136" t="s">
        <v>34</v>
      </c>
      <c r="C112" s="110"/>
      <c r="D112" s="110"/>
      <c r="E112" s="110"/>
      <c r="F112" s="110"/>
      <c r="G112" s="110"/>
      <c r="H112" s="110"/>
      <c r="I112" s="110"/>
      <c r="J112" s="110"/>
      <c r="K112" s="111"/>
    </row>
    <row r="113" spans="1:11" ht="92.25" customHeight="1">
      <c r="A113" s="128"/>
      <c r="B113" s="118" t="s">
        <v>57</v>
      </c>
      <c r="C113" s="111"/>
      <c r="D113" s="136" t="s">
        <v>58</v>
      </c>
      <c r="E113" s="111"/>
      <c r="F113" s="136" t="s">
        <v>59</v>
      </c>
      <c r="G113" s="111"/>
      <c r="H113" s="136" t="s">
        <v>60</v>
      </c>
      <c r="I113" s="111"/>
      <c r="J113" s="136" t="s">
        <v>61</v>
      </c>
      <c r="K113" s="111"/>
    </row>
    <row r="114" spans="1:11" ht="15.75" customHeight="1">
      <c r="A114" s="11" t="s">
        <v>96</v>
      </c>
      <c r="B114" s="152">
        <f t="shared" ref="B114:B115" si="9">SUM(C106:V106)</f>
        <v>0</v>
      </c>
      <c r="C114" s="111"/>
      <c r="D114" s="147" t="str">
        <f>IF($C$149&lt;100,"0%",IF($C$149&lt;200,"5%",IF($C$149&lt;300,"10%",IF($C$149&lt;400,"15%","20%"))))</f>
        <v>20%</v>
      </c>
      <c r="E114" s="120"/>
      <c r="F114" s="176">
        <f>H150</f>
        <v>0.1208814</v>
      </c>
      <c r="G114" s="111"/>
      <c r="H114" s="138">
        <f>'cálculos Anual'!AM19</f>
        <v>0</v>
      </c>
      <c r="I114" s="111"/>
      <c r="J114" s="138">
        <f>'cálculos Anual'!AN19</f>
        <v>0</v>
      </c>
      <c r="K114" s="111"/>
    </row>
    <row r="115" spans="1:11" ht="15.75" customHeight="1">
      <c r="A115" s="11" t="s">
        <v>97</v>
      </c>
      <c r="B115" s="152">
        <f t="shared" si="9"/>
        <v>0</v>
      </c>
      <c r="C115" s="111"/>
      <c r="D115" s="121"/>
      <c r="E115" s="122"/>
      <c r="F115" s="176">
        <f>H150</f>
        <v>0.1208814</v>
      </c>
      <c r="G115" s="111"/>
      <c r="H115" s="138">
        <f>'cálculos Anual'!AM20</f>
        <v>0</v>
      </c>
      <c r="I115" s="111"/>
      <c r="J115" s="138">
        <f>'cálculos Anual'!AN20</f>
        <v>0</v>
      </c>
      <c r="K115" s="111"/>
    </row>
    <row r="116" spans="1:11" ht="15.75" customHeight="1">
      <c r="B116" s="6"/>
    </row>
    <row r="117" spans="1:11" ht="15.75" customHeight="1">
      <c r="B117" s="6"/>
    </row>
    <row r="118" spans="1:11" ht="15.75" customHeight="1">
      <c r="B118" s="6"/>
    </row>
    <row r="119" spans="1:11" ht="47.25" customHeight="1">
      <c r="A119" s="126" t="s">
        <v>98</v>
      </c>
      <c r="B119" s="171" t="s">
        <v>99</v>
      </c>
      <c r="C119" s="110"/>
      <c r="D119" s="110"/>
      <c r="E119" s="110"/>
      <c r="F119" s="110"/>
      <c r="G119" s="111"/>
      <c r="H119" s="172" t="s">
        <v>100</v>
      </c>
      <c r="I119" s="120"/>
    </row>
    <row r="120" spans="1:11" ht="15.75" customHeight="1">
      <c r="A120" s="128"/>
      <c r="B120" s="173" t="s">
        <v>101</v>
      </c>
      <c r="C120" s="111"/>
      <c r="D120" s="173" t="s">
        <v>102</v>
      </c>
      <c r="E120" s="110"/>
      <c r="F120" s="110"/>
      <c r="G120" s="111"/>
      <c r="H120" s="121"/>
      <c r="I120" s="122"/>
    </row>
    <row r="121" spans="1:11" ht="15.75" customHeight="1">
      <c r="A121" s="11" t="s">
        <v>52</v>
      </c>
      <c r="B121" s="157">
        <v>0</v>
      </c>
      <c r="C121" s="111"/>
      <c r="D121" s="155">
        <f t="shared" ref="D121:D123" si="10">910.56/0.57*1.0616</f>
        <v>1695.8780631578948</v>
      </c>
      <c r="E121" s="110"/>
      <c r="F121" s="110"/>
      <c r="G121" s="111"/>
      <c r="H121" s="156">
        <f t="shared" ref="H121:H128" si="11">B121*D121</f>
        <v>0</v>
      </c>
      <c r="I121" s="111"/>
    </row>
    <row r="122" spans="1:11" ht="15.75" customHeight="1">
      <c r="A122" s="11" t="s">
        <v>53</v>
      </c>
      <c r="B122" s="157">
        <v>0</v>
      </c>
      <c r="C122" s="111"/>
      <c r="D122" s="155">
        <f t="shared" si="10"/>
        <v>1695.8780631578948</v>
      </c>
      <c r="E122" s="110"/>
      <c r="F122" s="110"/>
      <c r="G122" s="111"/>
      <c r="H122" s="156">
        <f t="shared" si="11"/>
        <v>0</v>
      </c>
      <c r="I122" s="111"/>
    </row>
    <row r="123" spans="1:11" ht="15.75" customHeight="1">
      <c r="A123" s="11" t="s">
        <v>54</v>
      </c>
      <c r="B123" s="157">
        <v>0</v>
      </c>
      <c r="C123" s="111"/>
      <c r="D123" s="155">
        <f t="shared" si="10"/>
        <v>1695.8780631578948</v>
      </c>
      <c r="E123" s="110"/>
      <c r="F123" s="110"/>
      <c r="G123" s="111"/>
      <c r="H123" s="156">
        <f t="shared" si="11"/>
        <v>0</v>
      </c>
      <c r="I123" s="111"/>
    </row>
    <row r="124" spans="1:11" ht="15.75" customHeight="1">
      <c r="A124" s="11" t="s">
        <v>70</v>
      </c>
      <c r="B124" s="157">
        <v>0</v>
      </c>
      <c r="C124" s="111"/>
      <c r="D124" s="155">
        <f t="shared" ref="D124:D126" si="12">527.88/0.57*1.0616</f>
        <v>983.15334736842124</v>
      </c>
      <c r="E124" s="110"/>
      <c r="F124" s="110"/>
      <c r="G124" s="111"/>
      <c r="H124" s="156">
        <f t="shared" si="11"/>
        <v>0</v>
      </c>
      <c r="I124" s="111"/>
    </row>
    <row r="125" spans="1:11" ht="15.75" customHeight="1">
      <c r="A125" s="11" t="s">
        <v>71</v>
      </c>
      <c r="B125" s="157">
        <v>0</v>
      </c>
      <c r="C125" s="111"/>
      <c r="D125" s="155">
        <f t="shared" si="12"/>
        <v>983.15334736842124</v>
      </c>
      <c r="E125" s="110"/>
      <c r="F125" s="110"/>
      <c r="G125" s="111"/>
      <c r="H125" s="156">
        <f t="shared" si="11"/>
        <v>0</v>
      </c>
      <c r="I125" s="111"/>
    </row>
    <row r="126" spans="1:11" ht="15.75" customHeight="1">
      <c r="A126" s="11" t="s">
        <v>72</v>
      </c>
      <c r="B126" s="157">
        <v>0</v>
      </c>
      <c r="C126" s="111"/>
      <c r="D126" s="155">
        <f t="shared" si="12"/>
        <v>983.15334736842124</v>
      </c>
      <c r="E126" s="110"/>
      <c r="F126" s="110"/>
      <c r="G126" s="111"/>
      <c r="H126" s="156">
        <f t="shared" si="11"/>
        <v>0</v>
      </c>
      <c r="I126" s="111"/>
    </row>
    <row r="127" spans="1:11" ht="15.75" customHeight="1">
      <c r="A127" s="11" t="s">
        <v>73</v>
      </c>
      <c r="B127" s="157">
        <v>0</v>
      </c>
      <c r="C127" s="111"/>
      <c r="D127" s="155">
        <f t="shared" ref="D127:D128" si="13">131.94/0.57*1.0616</f>
        <v>245.73246315789478</v>
      </c>
      <c r="E127" s="110"/>
      <c r="F127" s="110"/>
      <c r="G127" s="111"/>
      <c r="H127" s="156">
        <f t="shared" si="11"/>
        <v>0</v>
      </c>
      <c r="I127" s="111"/>
    </row>
    <row r="128" spans="1:11" ht="15.75" customHeight="1">
      <c r="A128" s="11" t="s">
        <v>74</v>
      </c>
      <c r="B128" s="157">
        <v>0</v>
      </c>
      <c r="C128" s="111"/>
      <c r="D128" s="155">
        <f t="shared" si="13"/>
        <v>245.73246315789478</v>
      </c>
      <c r="E128" s="110"/>
      <c r="F128" s="110"/>
      <c r="G128" s="111"/>
      <c r="H128" s="156">
        <f t="shared" si="11"/>
        <v>0</v>
      </c>
      <c r="I128" s="111"/>
    </row>
    <row r="129" spans="1:9" ht="15.75" customHeight="1">
      <c r="B129" s="6"/>
      <c r="H129" s="167">
        <f>SUM(H121:I128)</f>
        <v>0</v>
      </c>
      <c r="I129" s="111"/>
    </row>
    <row r="130" spans="1:9" ht="15.75" customHeight="1">
      <c r="B130" s="6"/>
    </row>
    <row r="131" spans="1:9" ht="15.75" customHeight="1">
      <c r="B131" s="6"/>
    </row>
    <row r="132" spans="1:9" ht="38.25" customHeight="1">
      <c r="A132" s="126" t="s">
        <v>98</v>
      </c>
      <c r="B132" s="171" t="s">
        <v>103</v>
      </c>
      <c r="C132" s="110"/>
      <c r="D132" s="110"/>
      <c r="E132" s="110"/>
      <c r="F132" s="110"/>
      <c r="G132" s="111"/>
      <c r="H132" s="172" t="s">
        <v>100</v>
      </c>
      <c r="I132" s="120"/>
    </row>
    <row r="133" spans="1:9" ht="15.75" customHeight="1">
      <c r="A133" s="128"/>
      <c r="B133" s="173" t="s">
        <v>101</v>
      </c>
      <c r="C133" s="111"/>
      <c r="D133" s="173" t="s">
        <v>102</v>
      </c>
      <c r="E133" s="110"/>
      <c r="F133" s="110"/>
      <c r="G133" s="111"/>
      <c r="H133" s="121"/>
      <c r="I133" s="122"/>
    </row>
    <row r="134" spans="1:9" ht="15.75" customHeight="1">
      <c r="A134" s="11" t="s">
        <v>52</v>
      </c>
      <c r="B134" s="157">
        <v>0</v>
      </c>
      <c r="C134" s="111"/>
      <c r="D134" s="155">
        <v>0</v>
      </c>
      <c r="E134" s="110"/>
      <c r="F134" s="110"/>
      <c r="G134" s="111"/>
      <c r="H134" s="156">
        <f t="shared" ref="H134:H145" si="14">B134*D134</f>
        <v>0</v>
      </c>
      <c r="I134" s="111"/>
    </row>
    <row r="135" spans="1:9" ht="15.75" customHeight="1">
      <c r="A135" s="11" t="s">
        <v>53</v>
      </c>
      <c r="B135" s="157">
        <v>0</v>
      </c>
      <c r="C135" s="111"/>
      <c r="D135" s="155">
        <v>0</v>
      </c>
      <c r="E135" s="110"/>
      <c r="F135" s="110"/>
      <c r="G135" s="111"/>
      <c r="H135" s="156">
        <f t="shared" si="14"/>
        <v>0</v>
      </c>
      <c r="I135" s="111"/>
    </row>
    <row r="136" spans="1:9" ht="15.75" customHeight="1">
      <c r="A136" s="11" t="s">
        <v>54</v>
      </c>
      <c r="B136" s="157">
        <v>0</v>
      </c>
      <c r="C136" s="111"/>
      <c r="D136" s="155">
        <v>0</v>
      </c>
      <c r="E136" s="110"/>
      <c r="F136" s="110"/>
      <c r="G136" s="111"/>
      <c r="H136" s="156">
        <f t="shared" si="14"/>
        <v>0</v>
      </c>
      <c r="I136" s="111"/>
    </row>
    <row r="137" spans="1:9" ht="15.75" customHeight="1">
      <c r="A137" s="11" t="s">
        <v>70</v>
      </c>
      <c r="B137" s="157">
        <v>0</v>
      </c>
      <c r="C137" s="111"/>
      <c r="D137" s="155">
        <v>0</v>
      </c>
      <c r="E137" s="110"/>
      <c r="F137" s="110"/>
      <c r="G137" s="111"/>
      <c r="H137" s="156">
        <f t="shared" si="14"/>
        <v>0</v>
      </c>
      <c r="I137" s="111"/>
    </row>
    <row r="138" spans="1:9" ht="15.75" customHeight="1">
      <c r="A138" s="11" t="s">
        <v>71</v>
      </c>
      <c r="B138" s="157">
        <v>0</v>
      </c>
      <c r="C138" s="111"/>
      <c r="D138" s="155">
        <v>0</v>
      </c>
      <c r="E138" s="110"/>
      <c r="F138" s="110"/>
      <c r="G138" s="111"/>
      <c r="H138" s="156">
        <f t="shared" si="14"/>
        <v>0</v>
      </c>
      <c r="I138" s="111"/>
    </row>
    <row r="139" spans="1:9" ht="15.75" customHeight="1">
      <c r="A139" s="11" t="s">
        <v>72</v>
      </c>
      <c r="B139" s="157">
        <v>0</v>
      </c>
      <c r="C139" s="111"/>
      <c r="D139" s="155">
        <v>0</v>
      </c>
      <c r="E139" s="110"/>
      <c r="F139" s="110"/>
      <c r="G139" s="111"/>
      <c r="H139" s="156">
        <f t="shared" si="14"/>
        <v>0</v>
      </c>
      <c r="I139" s="111"/>
    </row>
    <row r="140" spans="1:9" ht="15.75" customHeight="1">
      <c r="A140" s="11" t="s">
        <v>73</v>
      </c>
      <c r="B140" s="157">
        <v>0</v>
      </c>
      <c r="C140" s="111"/>
      <c r="D140" s="155">
        <v>0</v>
      </c>
      <c r="E140" s="110"/>
      <c r="F140" s="110"/>
      <c r="G140" s="111"/>
      <c r="H140" s="156">
        <f t="shared" si="14"/>
        <v>0</v>
      </c>
      <c r="I140" s="111"/>
    </row>
    <row r="141" spans="1:9" ht="15.75" customHeight="1">
      <c r="A141" s="11" t="s">
        <v>74</v>
      </c>
      <c r="B141" s="157">
        <v>0</v>
      </c>
      <c r="C141" s="111"/>
      <c r="D141" s="155">
        <v>0</v>
      </c>
      <c r="E141" s="110"/>
      <c r="F141" s="110"/>
      <c r="G141" s="111"/>
      <c r="H141" s="156">
        <f t="shared" si="14"/>
        <v>0</v>
      </c>
      <c r="I141" s="111"/>
    </row>
    <row r="142" spans="1:9" ht="15.75" customHeight="1">
      <c r="A142" s="11" t="s">
        <v>80</v>
      </c>
      <c r="B142" s="157">
        <v>0</v>
      </c>
      <c r="C142" s="111"/>
      <c r="D142" s="155">
        <v>0</v>
      </c>
      <c r="E142" s="110"/>
      <c r="F142" s="110"/>
      <c r="G142" s="111"/>
      <c r="H142" s="156">
        <f t="shared" si="14"/>
        <v>0</v>
      </c>
      <c r="I142" s="111"/>
    </row>
    <row r="143" spans="1:9" ht="15.75" customHeight="1">
      <c r="A143" s="11" t="s">
        <v>81</v>
      </c>
      <c r="B143" s="157">
        <v>0</v>
      </c>
      <c r="C143" s="111"/>
      <c r="D143" s="155">
        <v>0</v>
      </c>
      <c r="E143" s="110"/>
      <c r="F143" s="110"/>
      <c r="G143" s="111"/>
      <c r="H143" s="156">
        <f t="shared" si="14"/>
        <v>0</v>
      </c>
      <c r="I143" s="111"/>
    </row>
    <row r="144" spans="1:9" ht="15.75" customHeight="1">
      <c r="A144" s="11" t="s">
        <v>82</v>
      </c>
      <c r="B144" s="157">
        <v>0</v>
      </c>
      <c r="C144" s="111"/>
      <c r="D144" s="155">
        <v>0</v>
      </c>
      <c r="E144" s="110"/>
      <c r="F144" s="110"/>
      <c r="G144" s="111"/>
      <c r="H144" s="156">
        <f t="shared" si="14"/>
        <v>0</v>
      </c>
      <c r="I144" s="111"/>
    </row>
    <row r="145" spans="1:10" ht="15.75" customHeight="1">
      <c r="A145" s="11" t="s">
        <v>83</v>
      </c>
      <c r="B145" s="157">
        <v>0</v>
      </c>
      <c r="C145" s="111"/>
      <c r="D145" s="155">
        <v>0</v>
      </c>
      <c r="E145" s="110"/>
      <c r="F145" s="110"/>
      <c r="G145" s="111"/>
      <c r="H145" s="156">
        <f t="shared" si="14"/>
        <v>0</v>
      </c>
      <c r="I145" s="111"/>
    </row>
    <row r="146" spans="1:10" ht="15.75" customHeight="1">
      <c r="B146" s="6"/>
      <c r="H146" s="167">
        <f>SUM(H134:I145)</f>
        <v>0</v>
      </c>
      <c r="I146" s="111"/>
    </row>
    <row r="147" spans="1:10" ht="15.75" customHeight="1">
      <c r="B147" s="6"/>
    </row>
    <row r="148" spans="1:10" ht="15.75" customHeight="1">
      <c r="B148" s="6"/>
    </row>
    <row r="149" spans="1:10" ht="46.5" customHeight="1">
      <c r="A149" s="158" t="s">
        <v>104</v>
      </c>
      <c r="B149" s="159"/>
      <c r="C149" s="168">
        <f>SUM(B106:B107,B93,B78:B79,B59:B62,B38:B42,B18:B21)</f>
        <v>750</v>
      </c>
      <c r="D149" s="169"/>
      <c r="E149" s="159"/>
      <c r="H149" s="38" t="s">
        <v>59</v>
      </c>
    </row>
    <row r="150" spans="1:10" ht="51.75" customHeight="1">
      <c r="A150" s="158" t="s">
        <v>105</v>
      </c>
      <c r="B150" s="159"/>
      <c r="C150" s="170">
        <f>SUM('cálculos Anual'!AS2:AS20)</f>
        <v>1003376.02197629</v>
      </c>
      <c r="D150" s="169"/>
      <c r="E150" s="159"/>
      <c r="H150" s="39">
        <v>0.1208814</v>
      </c>
      <c r="J150" s="40"/>
    </row>
    <row r="151" spans="1:10" ht="15.75" customHeight="1">
      <c r="B151" s="6"/>
      <c r="J151" s="40"/>
    </row>
    <row r="152" spans="1:10" ht="51.75" customHeight="1">
      <c r="A152" s="158" t="s">
        <v>106</v>
      </c>
      <c r="B152" s="159"/>
      <c r="C152" s="170">
        <f>H129+H146</f>
        <v>0</v>
      </c>
      <c r="D152" s="169"/>
      <c r="E152" s="159"/>
      <c r="H152" s="41">
        <v>628841.12</v>
      </c>
    </row>
    <row r="153" spans="1:10" ht="15.75" customHeight="1">
      <c r="B153" s="6"/>
    </row>
    <row r="154" spans="1:10" ht="51.75" customHeight="1">
      <c r="A154" s="158" t="s">
        <v>107</v>
      </c>
      <c r="B154" s="159"/>
      <c r="C154" s="175">
        <f>SUM(C152,C150)</f>
        <v>1003376.02197629</v>
      </c>
      <c r="D154" s="169"/>
      <c r="E154" s="159"/>
      <c r="F154" s="42"/>
      <c r="H154" s="42">
        <f>C154/(1-$D$114)</f>
        <v>1254220.0274703624</v>
      </c>
      <c r="J154" s="43"/>
    </row>
    <row r="155" spans="1:10" ht="15.75" customHeight="1">
      <c r="B155" s="6"/>
    </row>
    <row r="156" spans="1:10" ht="15.75" customHeight="1"/>
    <row r="157" spans="1:10" ht="15.75" customHeight="1">
      <c r="A157" s="1" t="s">
        <v>108</v>
      </c>
      <c r="B157" s="3"/>
      <c r="C157" s="44"/>
      <c r="D157" s="44"/>
      <c r="E157" s="45"/>
      <c r="F157" s="44"/>
      <c r="G157" s="46"/>
    </row>
    <row r="158" spans="1:10" ht="15.75" customHeight="1">
      <c r="A158" s="3"/>
      <c r="B158" s="3"/>
      <c r="C158" s="3"/>
      <c r="D158" s="3"/>
      <c r="E158" s="3"/>
      <c r="F158" s="3"/>
      <c r="G158" s="3"/>
    </row>
    <row r="159" spans="1:10" ht="15.75" customHeight="1">
      <c r="A159" s="160" t="s">
        <v>109</v>
      </c>
      <c r="B159" s="111"/>
      <c r="C159" s="47" t="s">
        <v>29</v>
      </c>
      <c r="D159" s="160" t="s">
        <v>110</v>
      </c>
      <c r="E159" s="111"/>
      <c r="F159" s="160" t="s">
        <v>111</v>
      </c>
      <c r="G159" s="111"/>
    </row>
    <row r="160" spans="1:10" ht="15.75" customHeight="1">
      <c r="A160" s="161" t="s">
        <v>112</v>
      </c>
      <c r="B160" s="111"/>
      <c r="C160" s="48"/>
      <c r="D160" s="174"/>
      <c r="E160" s="111"/>
      <c r="F160" s="157" t="s">
        <v>113</v>
      </c>
      <c r="G160" s="111"/>
    </row>
    <row r="161" spans="1:7" ht="15.75" customHeight="1">
      <c r="A161" s="161" t="s">
        <v>114</v>
      </c>
      <c r="B161" s="111"/>
      <c r="C161" s="48"/>
      <c r="D161" s="174"/>
      <c r="E161" s="111"/>
      <c r="F161" s="157" t="s">
        <v>113</v>
      </c>
      <c r="G161" s="111"/>
    </row>
    <row r="162" spans="1:7" ht="15.75" customHeight="1">
      <c r="A162" s="161" t="s">
        <v>115</v>
      </c>
      <c r="B162" s="111"/>
      <c r="C162" s="48"/>
      <c r="D162" s="174"/>
      <c r="E162" s="111"/>
      <c r="F162" s="157" t="s">
        <v>113</v>
      </c>
      <c r="G162" s="111"/>
    </row>
    <row r="163" spans="1:7" ht="15.75" customHeight="1">
      <c r="A163" s="161" t="s">
        <v>116</v>
      </c>
      <c r="B163" s="111"/>
      <c r="C163" s="48"/>
      <c r="D163" s="174"/>
      <c r="E163" s="111"/>
      <c r="F163" s="157" t="s">
        <v>113</v>
      </c>
      <c r="G163" s="111"/>
    </row>
    <row r="164" spans="1:7" ht="15.75" customHeight="1">
      <c r="A164" s="161" t="s">
        <v>117</v>
      </c>
      <c r="B164" s="111"/>
      <c r="C164" s="48"/>
      <c r="D164" s="174"/>
      <c r="E164" s="111"/>
      <c r="F164" s="157" t="s">
        <v>113</v>
      </c>
      <c r="G164" s="111"/>
    </row>
    <row r="165" spans="1:7" ht="15.75" customHeight="1">
      <c r="B165" s="6"/>
    </row>
    <row r="166" spans="1:7" ht="15.75" customHeight="1">
      <c r="A166" s="1" t="s">
        <v>118</v>
      </c>
      <c r="B166" s="3"/>
      <c r="C166" s="3"/>
      <c r="D166" s="3"/>
    </row>
    <row r="167" spans="1:7" ht="15.75" customHeight="1">
      <c r="A167" s="3"/>
      <c r="B167" s="3"/>
      <c r="C167" s="3"/>
      <c r="D167" s="3"/>
    </row>
    <row r="168" spans="1:7" ht="15.75" customHeight="1">
      <c r="A168" s="160" t="s">
        <v>119</v>
      </c>
      <c r="B168" s="111"/>
      <c r="C168" s="164" t="s">
        <v>120</v>
      </c>
      <c r="D168" s="163"/>
    </row>
    <row r="169" spans="1:7" ht="15.75" customHeight="1">
      <c r="A169" s="157" t="s">
        <v>121</v>
      </c>
      <c r="B169" s="111"/>
      <c r="C169" s="162">
        <v>0</v>
      </c>
      <c r="D169" s="163"/>
    </row>
    <row r="170" spans="1:7" ht="15.75" customHeight="1">
      <c r="A170" s="157" t="s">
        <v>122</v>
      </c>
      <c r="B170" s="111"/>
      <c r="C170" s="162">
        <v>0.05</v>
      </c>
      <c r="D170" s="163"/>
    </row>
    <row r="171" spans="1:7" ht="15.75" customHeight="1">
      <c r="A171" s="157" t="s">
        <v>123</v>
      </c>
      <c r="B171" s="111"/>
      <c r="C171" s="162">
        <v>0.1</v>
      </c>
      <c r="D171" s="163"/>
    </row>
    <row r="172" spans="1:7" ht="15.75" customHeight="1">
      <c r="A172" s="157" t="s">
        <v>124</v>
      </c>
      <c r="B172" s="111"/>
      <c r="C172" s="162">
        <v>0.15</v>
      </c>
      <c r="D172" s="163"/>
    </row>
    <row r="173" spans="1:7" ht="15.75" customHeight="1">
      <c r="A173" s="157" t="s">
        <v>125</v>
      </c>
      <c r="B173" s="111"/>
      <c r="C173" s="162">
        <v>0.2</v>
      </c>
      <c r="D173" s="163"/>
    </row>
    <row r="174" spans="1:7" ht="15.75" customHeight="1"/>
    <row r="175" spans="1:7" ht="15.75" customHeight="1"/>
    <row r="176" spans="1:7" ht="15.75" customHeight="1"/>
    <row r="177" spans="1:23" ht="15.75" customHeight="1">
      <c r="A177" s="1" t="s">
        <v>126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</row>
    <row r="178" spans="1:23" ht="94.5" customHeight="1">
      <c r="A178" s="165" t="s">
        <v>127</v>
      </c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</row>
    <row r="179" spans="1:23" ht="15.75" customHeight="1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1:23" ht="60.75" customHeight="1">
      <c r="A180" s="165" t="s">
        <v>128</v>
      </c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</row>
    <row r="181" spans="1:23" ht="15.75" customHeight="1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1:23" ht="24" customHeight="1">
      <c r="A182" s="165" t="s">
        <v>129</v>
      </c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</row>
    <row r="183" spans="1:23" ht="15.75" customHeight="1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1:23" ht="15.75" customHeight="1">
      <c r="A184" s="165" t="s">
        <v>130</v>
      </c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</row>
    <row r="185" spans="1:23" ht="15.75" customHeight="1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1:23" ht="15.75" customHeight="1">
      <c r="A186" s="165" t="s">
        <v>131</v>
      </c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</row>
    <row r="187" spans="1:23" ht="15.75" customHeight="1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1:23" ht="15.75" customHeight="1">
      <c r="A188" s="165" t="s">
        <v>132</v>
      </c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</row>
    <row r="189" spans="1:23" ht="15.75" customHeight="1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</row>
    <row r="190" spans="1:23" ht="73.5" customHeight="1">
      <c r="A190" s="165" t="s">
        <v>133</v>
      </c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</row>
    <row r="191" spans="1:23" ht="15.75" customHeight="1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</row>
    <row r="192" spans="1:23" ht="51" customHeight="1">
      <c r="A192" s="165" t="s">
        <v>134</v>
      </c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</row>
    <row r="193" spans="1:23" ht="15.75" customHeight="1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</row>
    <row r="194" spans="1:23" ht="15.75" customHeight="1">
      <c r="A194" s="1" t="s">
        <v>135</v>
      </c>
      <c r="B194" s="1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</row>
    <row r="195" spans="1:23" ht="15.75" customHeight="1">
      <c r="A195" s="3" t="s">
        <v>136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6" spans="1:23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</row>
    <row r="197" spans="1:23" ht="15.75" customHeight="1">
      <c r="A197" s="51" t="s">
        <v>137</v>
      </c>
      <c r="B197" s="51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51" t="s">
        <v>138</v>
      </c>
      <c r="N197" s="3"/>
      <c r="O197" s="3"/>
      <c r="P197" s="3"/>
      <c r="Q197" s="3"/>
      <c r="R197" s="3"/>
      <c r="S197" s="3"/>
      <c r="T197" s="3"/>
      <c r="U197" s="3"/>
      <c r="V197" s="3"/>
      <c r="W197" s="3"/>
    </row>
    <row r="198" spans="1:23" ht="15.75" customHeight="1">
      <c r="A198" s="1"/>
      <c r="B198" s="1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1"/>
      <c r="N198" s="3"/>
      <c r="O198" s="3"/>
      <c r="P198" s="3"/>
      <c r="Q198" s="3"/>
      <c r="R198" s="3"/>
      <c r="S198" s="3"/>
      <c r="T198" s="3"/>
      <c r="U198" s="3"/>
      <c r="V198" s="3"/>
      <c r="W198" s="3"/>
    </row>
    <row r="199" spans="1:23" ht="15.75" customHeight="1">
      <c r="A199" s="1"/>
      <c r="B199" s="1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1"/>
      <c r="N199" s="3"/>
      <c r="O199" s="3"/>
      <c r="P199" s="3"/>
      <c r="Q199" s="3"/>
      <c r="R199" s="3"/>
      <c r="S199" s="3"/>
      <c r="T199" s="3"/>
      <c r="U199" s="3"/>
      <c r="V199" s="3"/>
      <c r="W199" s="3"/>
    </row>
    <row r="200" spans="1:23" ht="15.75" customHeight="1">
      <c r="A200" s="51" t="s">
        <v>139</v>
      </c>
      <c r="B200" s="51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51" t="s">
        <v>139</v>
      </c>
      <c r="N200" s="3"/>
      <c r="O200" s="3"/>
      <c r="P200" s="3"/>
      <c r="Q200" s="3"/>
      <c r="R200" s="3"/>
      <c r="S200" s="3"/>
      <c r="T200" s="3"/>
      <c r="U200" s="3"/>
      <c r="V200" s="3"/>
      <c r="W200" s="3"/>
    </row>
    <row r="201" spans="1:23" ht="15.75" customHeight="1">
      <c r="A201" s="1"/>
      <c r="B201" s="1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1"/>
      <c r="N201" s="3"/>
      <c r="O201" s="3"/>
      <c r="P201" s="3"/>
      <c r="Q201" s="3"/>
      <c r="R201" s="3"/>
      <c r="S201" s="3"/>
      <c r="T201" s="3"/>
      <c r="U201" s="3"/>
      <c r="V201" s="3"/>
      <c r="W201" s="3"/>
    </row>
    <row r="202" spans="1:23" ht="15.75" customHeight="1">
      <c r="A202" s="1"/>
      <c r="B202" s="1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1"/>
      <c r="N202" s="3"/>
      <c r="O202" s="3"/>
      <c r="P202" s="3"/>
      <c r="Q202" s="3"/>
      <c r="R202" s="3"/>
      <c r="S202" s="3"/>
      <c r="T202" s="3"/>
      <c r="U202" s="3"/>
      <c r="V202" s="3"/>
      <c r="W202" s="3"/>
    </row>
    <row r="203" spans="1:23" ht="15.75" customHeight="1">
      <c r="A203" s="1" t="s">
        <v>140</v>
      </c>
      <c r="B203" s="1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1" t="s">
        <v>140</v>
      </c>
      <c r="N203" s="3"/>
      <c r="O203" s="3"/>
      <c r="P203" s="3"/>
      <c r="Q203" s="3"/>
      <c r="R203" s="3"/>
      <c r="S203" s="3"/>
      <c r="T203" s="3"/>
      <c r="U203" s="3"/>
      <c r="V203" s="3"/>
      <c r="W203" s="3"/>
    </row>
    <row r="204" spans="1:23" ht="15.75" customHeight="1">
      <c r="A204" s="1"/>
      <c r="B204" s="1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1"/>
      <c r="N204" s="3"/>
      <c r="O204" s="3"/>
      <c r="P204" s="3"/>
      <c r="Q204" s="3"/>
      <c r="R204" s="3"/>
      <c r="S204" s="3"/>
      <c r="T204" s="3"/>
      <c r="U204" s="3"/>
      <c r="V204" s="3"/>
      <c r="W204" s="3"/>
    </row>
    <row r="205" spans="1:23" ht="15.75" customHeight="1">
      <c r="A205" s="1"/>
      <c r="B205" s="1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1"/>
      <c r="N205" s="3"/>
      <c r="O205" s="3"/>
      <c r="P205" s="3"/>
      <c r="Q205" s="3"/>
      <c r="R205" s="3"/>
      <c r="S205" s="3"/>
      <c r="T205" s="3"/>
      <c r="U205" s="3"/>
      <c r="V205" s="3"/>
      <c r="W205" s="3"/>
    </row>
    <row r="206" spans="1:23" ht="15.75" customHeight="1">
      <c r="A206" s="51" t="s">
        <v>141</v>
      </c>
      <c r="B206" s="51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51" t="s">
        <v>141</v>
      </c>
      <c r="N206" s="3"/>
      <c r="O206" s="3"/>
      <c r="P206" s="3"/>
      <c r="Q206" s="3"/>
      <c r="R206" s="3"/>
      <c r="S206" s="3"/>
      <c r="T206" s="3"/>
      <c r="U206" s="3"/>
      <c r="V206" s="3"/>
      <c r="W206" s="3"/>
    </row>
    <row r="207" spans="1:23" ht="15.75" customHeight="1">
      <c r="A207" s="51" t="s">
        <v>142</v>
      </c>
      <c r="B207" s="51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51" t="s">
        <v>143</v>
      </c>
      <c r="N207" s="3"/>
      <c r="O207" s="3"/>
      <c r="P207" s="3"/>
      <c r="Q207" s="3"/>
      <c r="R207" s="3"/>
      <c r="S207" s="3"/>
      <c r="T207" s="3"/>
      <c r="U207" s="3"/>
      <c r="V207" s="3"/>
      <c r="W207" s="3"/>
    </row>
    <row r="208" spans="1:23" ht="15.75" customHeight="1">
      <c r="A208" s="1"/>
      <c r="B208" s="1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1"/>
      <c r="N208" s="3"/>
      <c r="O208" s="3"/>
      <c r="P208" s="3"/>
      <c r="Q208" s="3"/>
      <c r="R208" s="3"/>
      <c r="S208" s="3"/>
      <c r="T208" s="3"/>
      <c r="U208" s="3"/>
      <c r="V208" s="3"/>
      <c r="W208" s="3"/>
    </row>
    <row r="209" spans="1:23" ht="15.75" customHeight="1">
      <c r="A209" s="1"/>
      <c r="B209" s="1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1"/>
      <c r="N209" s="3"/>
      <c r="O209" s="3"/>
      <c r="P209" s="3"/>
      <c r="Q209" s="3"/>
      <c r="R209" s="3"/>
      <c r="S209" s="3"/>
      <c r="T209" s="3"/>
      <c r="U209" s="3"/>
      <c r="V209" s="3"/>
      <c r="W209" s="3"/>
    </row>
    <row r="210" spans="1:23" ht="15.75" customHeight="1">
      <c r="A210" s="51" t="s">
        <v>139</v>
      </c>
      <c r="B210" s="51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51" t="s">
        <v>139</v>
      </c>
      <c r="N210" s="3"/>
      <c r="O210" s="3"/>
      <c r="P210" s="3"/>
      <c r="Q210" s="3"/>
      <c r="R210" s="3"/>
      <c r="S210" s="3"/>
      <c r="T210" s="3"/>
      <c r="U210" s="3"/>
      <c r="V210" s="3"/>
      <c r="W210" s="3"/>
    </row>
    <row r="211" spans="1:23" ht="15.75" customHeight="1">
      <c r="A211" s="1"/>
      <c r="B211" s="1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1"/>
      <c r="N211" s="3"/>
      <c r="O211" s="3"/>
      <c r="P211" s="3"/>
      <c r="Q211" s="3"/>
      <c r="R211" s="3"/>
      <c r="S211" s="3"/>
      <c r="T211" s="3"/>
      <c r="U211" s="3"/>
      <c r="V211" s="3"/>
      <c r="W211" s="3"/>
    </row>
    <row r="212" spans="1:23" ht="15.75" customHeight="1">
      <c r="A212" s="1"/>
      <c r="B212" s="1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1"/>
      <c r="N212" s="3"/>
      <c r="O212" s="3"/>
      <c r="P212" s="3"/>
      <c r="Q212" s="3"/>
      <c r="R212" s="3"/>
      <c r="S212" s="3"/>
      <c r="T212" s="3"/>
      <c r="U212" s="3"/>
      <c r="V212" s="3"/>
      <c r="W212" s="3"/>
    </row>
    <row r="213" spans="1:23" ht="15.75" customHeight="1">
      <c r="A213" s="1" t="s">
        <v>140</v>
      </c>
      <c r="B213" s="1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1" t="s">
        <v>140</v>
      </c>
      <c r="N213" s="3"/>
      <c r="O213" s="3"/>
      <c r="P213" s="3"/>
      <c r="Q213" s="3"/>
      <c r="R213" s="3"/>
      <c r="S213" s="3"/>
      <c r="T213" s="3"/>
      <c r="U213" s="3"/>
      <c r="V213" s="3"/>
      <c r="W213" s="3"/>
    </row>
    <row r="214" spans="1:23" ht="15.75" customHeight="1">
      <c r="A214" s="1"/>
      <c r="B214" s="1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1"/>
      <c r="N214" s="3"/>
      <c r="O214" s="3"/>
      <c r="P214" s="3"/>
      <c r="Q214" s="3"/>
      <c r="R214" s="3"/>
      <c r="S214" s="3"/>
      <c r="T214" s="3"/>
      <c r="U214" s="3"/>
      <c r="V214" s="3"/>
      <c r="W214" s="3"/>
    </row>
    <row r="215" spans="1:23" ht="15.75" customHeight="1">
      <c r="A215" s="1"/>
      <c r="B215" s="1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1"/>
      <c r="N215" s="3"/>
      <c r="O215" s="3"/>
      <c r="P215" s="3"/>
      <c r="Q215" s="3"/>
      <c r="R215" s="3"/>
      <c r="S215" s="3"/>
      <c r="T215" s="3"/>
      <c r="U215" s="3"/>
      <c r="V215" s="3"/>
      <c r="W215" s="3"/>
    </row>
    <row r="216" spans="1:23" ht="15.75" customHeight="1">
      <c r="A216" s="51" t="s">
        <v>144</v>
      </c>
      <c r="B216" s="51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51" t="s">
        <v>145</v>
      </c>
      <c r="N216" s="3"/>
      <c r="O216" s="3"/>
      <c r="P216" s="3"/>
      <c r="Q216" s="3"/>
      <c r="R216" s="3"/>
      <c r="S216" s="3"/>
      <c r="T216" s="3"/>
      <c r="U216" s="3"/>
      <c r="V216" s="3"/>
      <c r="W216" s="3"/>
    </row>
    <row r="217" spans="1:23" ht="15.75" customHeight="1">
      <c r="A217" s="1"/>
      <c r="B217" s="1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1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8" spans="1:23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</row>
    <row r="219" spans="1:23" ht="15.75" customHeight="1">
      <c r="A219" s="51" t="s">
        <v>146</v>
      </c>
      <c r="B219" s="51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51" t="s">
        <v>146</v>
      </c>
      <c r="N219" s="3"/>
      <c r="O219" s="3"/>
      <c r="P219" s="3"/>
      <c r="Q219" s="3"/>
      <c r="R219" s="3"/>
      <c r="S219" s="3"/>
      <c r="T219" s="3"/>
      <c r="U219" s="3"/>
      <c r="V219" s="3"/>
      <c r="W219" s="3"/>
    </row>
    <row r="220" spans="1:23" ht="15.75" customHeight="1">
      <c r="A220" s="1"/>
      <c r="B220" s="1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51"/>
      <c r="N220" s="3"/>
      <c r="O220" s="3"/>
      <c r="P220" s="3"/>
      <c r="Q220" s="3"/>
      <c r="R220" s="3"/>
      <c r="S220" s="3"/>
      <c r="T220" s="3"/>
      <c r="U220" s="3"/>
      <c r="V220" s="3"/>
      <c r="W220" s="3"/>
    </row>
    <row r="221" spans="1:23" ht="15.75" customHeight="1">
      <c r="A221" s="1"/>
      <c r="B221" s="1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1"/>
      <c r="N221" s="3"/>
      <c r="O221" s="3"/>
      <c r="P221" s="3"/>
      <c r="Q221" s="3"/>
      <c r="R221" s="3"/>
      <c r="S221" s="3"/>
      <c r="T221" s="3"/>
      <c r="U221" s="3"/>
      <c r="V221" s="3"/>
      <c r="W221" s="3"/>
    </row>
    <row r="222" spans="1:23" ht="15.75" customHeight="1">
      <c r="A222" s="1" t="s">
        <v>147</v>
      </c>
      <c r="B222" s="1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1" t="s">
        <v>147</v>
      </c>
      <c r="N222" s="3"/>
      <c r="O222" s="3"/>
      <c r="P222" s="3"/>
      <c r="Q222" s="3"/>
      <c r="R222" s="3"/>
      <c r="S222" s="3"/>
      <c r="T222" s="3"/>
      <c r="U222" s="3"/>
      <c r="V222" s="3"/>
      <c r="W222" s="3"/>
    </row>
    <row r="223" spans="1:23" ht="15.75" customHeight="1">
      <c r="A223" s="1"/>
      <c r="B223" s="1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1"/>
      <c r="N223" s="3"/>
      <c r="O223" s="3"/>
      <c r="P223" s="3"/>
      <c r="Q223" s="3"/>
      <c r="R223" s="3"/>
      <c r="S223" s="3"/>
      <c r="T223" s="3"/>
      <c r="U223" s="3"/>
      <c r="V223" s="3"/>
      <c r="W223" s="3"/>
    </row>
    <row r="224" spans="1:23" ht="15.75" customHeight="1">
      <c r="A224" s="1"/>
      <c r="B224" s="1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1"/>
      <c r="N224" s="3"/>
      <c r="O224" s="3"/>
      <c r="P224" s="3"/>
      <c r="Q224" s="3"/>
      <c r="R224" s="3"/>
      <c r="S224" s="3"/>
      <c r="T224" s="3"/>
      <c r="U224" s="3"/>
      <c r="V224" s="3"/>
      <c r="W224" s="3"/>
    </row>
    <row r="225" spans="1:23" ht="15.75" customHeight="1">
      <c r="A225" s="1" t="s">
        <v>148</v>
      </c>
      <c r="B225" s="1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1" t="s">
        <v>148</v>
      </c>
      <c r="N225" s="3"/>
      <c r="O225" s="3"/>
      <c r="P225" s="3"/>
      <c r="Q225" s="3"/>
      <c r="R225" s="3"/>
      <c r="S225" s="3"/>
      <c r="T225" s="3"/>
      <c r="U225" s="3"/>
      <c r="V225" s="3"/>
      <c r="W225" s="3"/>
    </row>
    <row r="226" spans="1:23" ht="15.75" customHeight="1">
      <c r="A226" s="1"/>
      <c r="B226" s="1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1"/>
      <c r="N226" s="3"/>
      <c r="O226" s="3"/>
      <c r="P226" s="3"/>
      <c r="Q226" s="3"/>
      <c r="R226" s="3"/>
      <c r="S226" s="3"/>
      <c r="T226" s="3"/>
      <c r="U226" s="3"/>
      <c r="V226" s="3"/>
      <c r="W226" s="3"/>
    </row>
    <row r="227" spans="1:23" ht="15.75" customHeight="1">
      <c r="A227" s="1"/>
      <c r="B227" s="1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1"/>
      <c r="N227" s="3"/>
      <c r="O227" s="3"/>
      <c r="P227" s="3"/>
      <c r="Q227" s="3"/>
      <c r="R227" s="3"/>
      <c r="S227" s="3"/>
      <c r="T227" s="3"/>
      <c r="U227" s="3"/>
      <c r="V227" s="3"/>
      <c r="W227" s="3"/>
    </row>
    <row r="228" spans="1:23" ht="15.75" customHeight="1">
      <c r="A228" s="1" t="s">
        <v>140</v>
      </c>
      <c r="B228" s="1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1" t="s">
        <v>140</v>
      </c>
      <c r="N228" s="3"/>
      <c r="O228" s="3"/>
      <c r="P228" s="3"/>
      <c r="Q228" s="3"/>
      <c r="R228" s="3"/>
      <c r="S228" s="3"/>
      <c r="T228" s="3"/>
      <c r="U228" s="3"/>
      <c r="V228" s="3"/>
      <c r="W228" s="3"/>
    </row>
    <row r="229" spans="1:23" ht="15.75" customHeight="1"/>
    <row r="230" spans="1:23" ht="15.75" customHeight="1"/>
    <row r="231" spans="1:23" ht="15.75" customHeight="1"/>
    <row r="232" spans="1:23" ht="15.75" customHeight="1"/>
    <row r="233" spans="1:23" ht="15.75" customHeight="1"/>
    <row r="234" spans="1:23" ht="15.75" customHeight="1"/>
    <row r="235" spans="1:23" ht="15.75" customHeight="1"/>
    <row r="236" spans="1:23" ht="15.75" customHeight="1"/>
    <row r="237" spans="1:23" ht="15.75" customHeight="1"/>
    <row r="238" spans="1:23" ht="15.75" customHeight="1"/>
    <row r="239" spans="1:23" ht="15.75" customHeight="1"/>
    <row r="240" spans="1:2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37">
    <mergeCell ref="A112:A113"/>
    <mergeCell ref="B112:K112"/>
    <mergeCell ref="B113:C113"/>
    <mergeCell ref="D113:E113"/>
    <mergeCell ref="F113:G113"/>
    <mergeCell ref="B114:C114"/>
    <mergeCell ref="D114:E115"/>
    <mergeCell ref="F114:G114"/>
    <mergeCell ref="B115:C115"/>
    <mergeCell ref="F115:G115"/>
    <mergeCell ref="H113:I113"/>
    <mergeCell ref="J113:K113"/>
    <mergeCell ref="H114:I114"/>
    <mergeCell ref="J114:K114"/>
    <mergeCell ref="H115:I115"/>
    <mergeCell ref="J115:K115"/>
    <mergeCell ref="C104:D105"/>
    <mergeCell ref="E104:F105"/>
    <mergeCell ref="C108:L109"/>
    <mergeCell ref="W106:X106"/>
    <mergeCell ref="W107:X107"/>
    <mergeCell ref="O108:V109"/>
    <mergeCell ref="G104:H105"/>
    <mergeCell ref="I104:J105"/>
    <mergeCell ref="K104:L105"/>
    <mergeCell ref="M104:N104"/>
    <mergeCell ref="O104:P104"/>
    <mergeCell ref="Q104:R104"/>
    <mergeCell ref="S104:T104"/>
    <mergeCell ref="M108:N109"/>
    <mergeCell ref="A75:A77"/>
    <mergeCell ref="B75:B77"/>
    <mergeCell ref="F85:G85"/>
    <mergeCell ref="F86:G86"/>
    <mergeCell ref="H86:I86"/>
    <mergeCell ref="J86:K86"/>
    <mergeCell ref="A84:A85"/>
    <mergeCell ref="B85:C85"/>
    <mergeCell ref="D85:E85"/>
    <mergeCell ref="H85:I85"/>
    <mergeCell ref="J85:K85"/>
    <mergeCell ref="B86:C86"/>
    <mergeCell ref="D86:E87"/>
    <mergeCell ref="H99:I99"/>
    <mergeCell ref="J99:K99"/>
    <mergeCell ref="M103:V103"/>
    <mergeCell ref="W103:X103"/>
    <mergeCell ref="C94:N95"/>
    <mergeCell ref="O94:P95"/>
    <mergeCell ref="A98:A99"/>
    <mergeCell ref="B98:K98"/>
    <mergeCell ref="B99:C99"/>
    <mergeCell ref="D99:E99"/>
    <mergeCell ref="F99:G99"/>
    <mergeCell ref="C103:D103"/>
    <mergeCell ref="E103:L103"/>
    <mergeCell ref="B100:C100"/>
    <mergeCell ref="D100:E100"/>
    <mergeCell ref="F100:G100"/>
    <mergeCell ref="H100:I100"/>
    <mergeCell ref="J100:K100"/>
    <mergeCell ref="A103:A105"/>
    <mergeCell ref="B103:B105"/>
    <mergeCell ref="U104:V104"/>
    <mergeCell ref="W104:X105"/>
    <mergeCell ref="A90:A92"/>
    <mergeCell ref="B90:B92"/>
    <mergeCell ref="C90:D90"/>
    <mergeCell ref="C91:D92"/>
    <mergeCell ref="E91:F92"/>
    <mergeCell ref="G91:H92"/>
    <mergeCell ref="H87:I87"/>
    <mergeCell ref="J87:K87"/>
    <mergeCell ref="E90:N90"/>
    <mergeCell ref="I91:J92"/>
    <mergeCell ref="K91:L92"/>
    <mergeCell ref="M91:N92"/>
    <mergeCell ref="F70:G70"/>
    <mergeCell ref="H70:I70"/>
    <mergeCell ref="J70:K70"/>
    <mergeCell ref="H71:I71"/>
    <mergeCell ref="J71:K71"/>
    <mergeCell ref="U91:V91"/>
    <mergeCell ref="W91:X91"/>
    <mergeCell ref="B87:C87"/>
    <mergeCell ref="F87:G87"/>
    <mergeCell ref="O90:P91"/>
    <mergeCell ref="M80:N81"/>
    <mergeCell ref="O80:P81"/>
    <mergeCell ref="C75:D75"/>
    <mergeCell ref="C76:D77"/>
    <mergeCell ref="E76:F77"/>
    <mergeCell ref="G76:H77"/>
    <mergeCell ref="I76:J77"/>
    <mergeCell ref="K76:L77"/>
    <mergeCell ref="C80:L81"/>
    <mergeCell ref="B84:K84"/>
    <mergeCell ref="D69:E72"/>
    <mergeCell ref="B70:C70"/>
    <mergeCell ref="B71:C71"/>
    <mergeCell ref="B72:C72"/>
    <mergeCell ref="S63:T64"/>
    <mergeCell ref="A67:A68"/>
    <mergeCell ref="B67:K67"/>
    <mergeCell ref="B68:C68"/>
    <mergeCell ref="F68:G68"/>
    <mergeCell ref="H68:I68"/>
    <mergeCell ref="J68:K68"/>
    <mergeCell ref="B69:C69"/>
    <mergeCell ref="J69:K69"/>
    <mergeCell ref="F69:G69"/>
    <mergeCell ref="H69:I69"/>
    <mergeCell ref="D68:E68"/>
    <mergeCell ref="AC57:AD57"/>
    <mergeCell ref="AE57:AF57"/>
    <mergeCell ref="AG57:AH58"/>
    <mergeCell ref="AG59:AH59"/>
    <mergeCell ref="AG60:AH60"/>
    <mergeCell ref="AG61:AH61"/>
    <mergeCell ref="AG62:AH62"/>
    <mergeCell ref="E56:J56"/>
    <mergeCell ref="K56:L56"/>
    <mergeCell ref="M56:P56"/>
    <mergeCell ref="Q56:R57"/>
    <mergeCell ref="S56:AF56"/>
    <mergeCell ref="AG56:AH56"/>
    <mergeCell ref="S57:T57"/>
    <mergeCell ref="Y57:Z57"/>
    <mergeCell ref="AA57:AB57"/>
    <mergeCell ref="AC91:AD92"/>
    <mergeCell ref="AC93:AD93"/>
    <mergeCell ref="Q94:R95"/>
    <mergeCell ref="S94:AB95"/>
    <mergeCell ref="AA76:AB77"/>
    <mergeCell ref="AA78:AB78"/>
    <mergeCell ref="AA79:AB79"/>
    <mergeCell ref="Q80:Z81"/>
    <mergeCell ref="AC90:AD90"/>
    <mergeCell ref="Q91:R91"/>
    <mergeCell ref="S91:T91"/>
    <mergeCell ref="AA75:AB75"/>
    <mergeCell ref="M75:N76"/>
    <mergeCell ref="O76:P76"/>
    <mergeCell ref="Q76:R76"/>
    <mergeCell ref="S76:T76"/>
    <mergeCell ref="U76:V76"/>
    <mergeCell ref="W76:X76"/>
    <mergeCell ref="Y76:Z76"/>
    <mergeCell ref="Y91:Z91"/>
    <mergeCell ref="AA91:AB91"/>
    <mergeCell ref="B134:C134"/>
    <mergeCell ref="D134:G134"/>
    <mergeCell ref="H134:I134"/>
    <mergeCell ref="D135:G135"/>
    <mergeCell ref="H135:I135"/>
    <mergeCell ref="D162:E162"/>
    <mergeCell ref="F162:G162"/>
    <mergeCell ref="D163:E163"/>
    <mergeCell ref="F163:G163"/>
    <mergeCell ref="C154:E154"/>
    <mergeCell ref="D159:E159"/>
    <mergeCell ref="F159:G159"/>
    <mergeCell ref="D160:E160"/>
    <mergeCell ref="F160:G160"/>
    <mergeCell ref="D161:E161"/>
    <mergeCell ref="F161:G161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3:C123"/>
    <mergeCell ref="D123:G123"/>
    <mergeCell ref="H123:I123"/>
    <mergeCell ref="D127:G127"/>
    <mergeCell ref="H127:I127"/>
    <mergeCell ref="B125:C125"/>
    <mergeCell ref="D125:G125"/>
    <mergeCell ref="H125:I125"/>
    <mergeCell ref="B126:C126"/>
    <mergeCell ref="D126:G126"/>
    <mergeCell ref="H126:I126"/>
    <mergeCell ref="B127:C127"/>
    <mergeCell ref="B124:C124"/>
    <mergeCell ref="D124:G124"/>
    <mergeCell ref="H124:I124"/>
    <mergeCell ref="A119:A120"/>
    <mergeCell ref="B119:G119"/>
    <mergeCell ref="H119:I120"/>
    <mergeCell ref="B120:C120"/>
    <mergeCell ref="D120:G120"/>
    <mergeCell ref="D121:G121"/>
    <mergeCell ref="H121:I121"/>
    <mergeCell ref="B121:C121"/>
    <mergeCell ref="B122:C122"/>
    <mergeCell ref="D122:G122"/>
    <mergeCell ref="H122:I122"/>
    <mergeCell ref="A182:W182"/>
    <mergeCell ref="A184:W184"/>
    <mergeCell ref="A186:W186"/>
    <mergeCell ref="A188:W188"/>
    <mergeCell ref="A190:W190"/>
    <mergeCell ref="A192:W192"/>
    <mergeCell ref="D144:G144"/>
    <mergeCell ref="D145:G145"/>
    <mergeCell ref="H145:I145"/>
    <mergeCell ref="H146:I146"/>
    <mergeCell ref="C149:E149"/>
    <mergeCell ref="C150:E150"/>
    <mergeCell ref="C152:E152"/>
    <mergeCell ref="D164:E164"/>
    <mergeCell ref="F164:G164"/>
    <mergeCell ref="D141:G141"/>
    <mergeCell ref="H141:I141"/>
    <mergeCell ref="D142:G142"/>
    <mergeCell ref="H142:I142"/>
    <mergeCell ref="D143:G143"/>
    <mergeCell ref="H143:I143"/>
    <mergeCell ref="H144:I144"/>
    <mergeCell ref="A178:W178"/>
    <mergeCell ref="A180:W180"/>
    <mergeCell ref="A162:B162"/>
    <mergeCell ref="A163:B163"/>
    <mergeCell ref="A164:B164"/>
    <mergeCell ref="A171:B171"/>
    <mergeCell ref="A172:B172"/>
    <mergeCell ref="A173:B173"/>
    <mergeCell ref="C172:D172"/>
    <mergeCell ref="C173:D173"/>
    <mergeCell ref="A168:B168"/>
    <mergeCell ref="C168:D168"/>
    <mergeCell ref="A169:B169"/>
    <mergeCell ref="C169:D169"/>
    <mergeCell ref="A170:B170"/>
    <mergeCell ref="C170:D170"/>
    <mergeCell ref="C171:D171"/>
    <mergeCell ref="B144:C144"/>
    <mergeCell ref="B145:C145"/>
    <mergeCell ref="A149:B149"/>
    <mergeCell ref="A150:B150"/>
    <mergeCell ref="A152:B152"/>
    <mergeCell ref="A154:B154"/>
    <mergeCell ref="A159:B159"/>
    <mergeCell ref="A160:B160"/>
    <mergeCell ref="A161:B161"/>
    <mergeCell ref="B135:C135"/>
    <mergeCell ref="B136:C136"/>
    <mergeCell ref="B137:C137"/>
    <mergeCell ref="B138:C138"/>
    <mergeCell ref="B139:C139"/>
    <mergeCell ref="B140:C140"/>
    <mergeCell ref="B141:C141"/>
    <mergeCell ref="B142:C142"/>
    <mergeCell ref="B143:C143"/>
    <mergeCell ref="U57:V57"/>
    <mergeCell ref="W57:X57"/>
    <mergeCell ref="D139:G139"/>
    <mergeCell ref="D140:G140"/>
    <mergeCell ref="H140:I140"/>
    <mergeCell ref="D136:G136"/>
    <mergeCell ref="H136:I136"/>
    <mergeCell ref="D137:G137"/>
    <mergeCell ref="H137:I137"/>
    <mergeCell ref="D138:G138"/>
    <mergeCell ref="H138:I138"/>
    <mergeCell ref="H139:I139"/>
    <mergeCell ref="F71:G71"/>
    <mergeCell ref="F72:G72"/>
    <mergeCell ref="H72:I72"/>
    <mergeCell ref="J72:K72"/>
    <mergeCell ref="E75:L75"/>
    <mergeCell ref="O75:Z75"/>
    <mergeCell ref="U63:V64"/>
    <mergeCell ref="W63:AF64"/>
    <mergeCell ref="C63:H64"/>
    <mergeCell ref="I63:J64"/>
    <mergeCell ref="K63:P64"/>
    <mergeCell ref="Q63:R64"/>
    <mergeCell ref="A56:A58"/>
    <mergeCell ref="B56:B58"/>
    <mergeCell ref="AA43:AB44"/>
    <mergeCell ref="AC43:AL44"/>
    <mergeCell ref="C43:J44"/>
    <mergeCell ref="K43:L44"/>
    <mergeCell ref="M43:N44"/>
    <mergeCell ref="O43:T44"/>
    <mergeCell ref="U43:V44"/>
    <mergeCell ref="W43:X44"/>
    <mergeCell ref="Y43:Z44"/>
    <mergeCell ref="D48:E48"/>
    <mergeCell ref="D49:E53"/>
    <mergeCell ref="A47:A48"/>
    <mergeCell ref="B47:K47"/>
    <mergeCell ref="B48:C48"/>
    <mergeCell ref="F48:G48"/>
    <mergeCell ref="H48:I48"/>
    <mergeCell ref="J48:K48"/>
    <mergeCell ref="J49:K49"/>
    <mergeCell ref="F49:G49"/>
    <mergeCell ref="H49:I49"/>
    <mergeCell ref="F50:G50"/>
    <mergeCell ref="H50:I50"/>
    <mergeCell ref="C56:D56"/>
    <mergeCell ref="C57:D58"/>
    <mergeCell ref="E57:F58"/>
    <mergeCell ref="G57:H58"/>
    <mergeCell ref="I57:J58"/>
    <mergeCell ref="K57:L58"/>
    <mergeCell ref="M57:N58"/>
    <mergeCell ref="O57:P58"/>
    <mergeCell ref="B49:C49"/>
    <mergeCell ref="B50:C50"/>
    <mergeCell ref="B51:C51"/>
    <mergeCell ref="B52:C52"/>
    <mergeCell ref="B53:C53"/>
    <mergeCell ref="J50:K50"/>
    <mergeCell ref="H51:I51"/>
    <mergeCell ref="J51:K51"/>
    <mergeCell ref="F51:G51"/>
    <mergeCell ref="F52:G52"/>
    <mergeCell ref="H52:I52"/>
    <mergeCell ref="J52:K52"/>
    <mergeCell ref="F53:G53"/>
    <mergeCell ref="H53:I53"/>
    <mergeCell ref="J53:K53"/>
    <mergeCell ref="AM38:AN38"/>
    <mergeCell ref="AM39:AN39"/>
    <mergeCell ref="AM40:AN40"/>
    <mergeCell ref="AM41:AN41"/>
    <mergeCell ref="AM42:AN42"/>
    <mergeCell ref="B31:C31"/>
    <mergeCell ref="F31:G31"/>
    <mergeCell ref="A35:A37"/>
    <mergeCell ref="B35:B37"/>
    <mergeCell ref="C35:D35"/>
    <mergeCell ref="C36:D37"/>
    <mergeCell ref="E36:F37"/>
    <mergeCell ref="B29:C29"/>
    <mergeCell ref="F29:G29"/>
    <mergeCell ref="H29:I29"/>
    <mergeCell ref="J29:K29"/>
    <mergeCell ref="B30:C30"/>
    <mergeCell ref="F30:G30"/>
    <mergeCell ref="H30:I30"/>
    <mergeCell ref="J30:K30"/>
    <mergeCell ref="A25:A26"/>
    <mergeCell ref="B26:C26"/>
    <mergeCell ref="D26:E26"/>
    <mergeCell ref="H26:I26"/>
    <mergeCell ref="J26:K26"/>
    <mergeCell ref="B27:C27"/>
    <mergeCell ref="D27:E31"/>
    <mergeCell ref="H31:I31"/>
    <mergeCell ref="J31:K31"/>
    <mergeCell ref="E35:N35"/>
    <mergeCell ref="O35:P35"/>
    <mergeCell ref="Q35:V35"/>
    <mergeCell ref="W35:AL35"/>
    <mergeCell ref="AM35:AN35"/>
    <mergeCell ref="Y36:Z36"/>
    <mergeCell ref="AA36:AB36"/>
    <mergeCell ref="AC36:AD36"/>
    <mergeCell ref="AE36:AF36"/>
    <mergeCell ref="AG36:AH36"/>
    <mergeCell ref="AI36:AJ36"/>
    <mergeCell ref="AK36:AL36"/>
    <mergeCell ref="AM36:AN37"/>
    <mergeCell ref="U36:V36"/>
    <mergeCell ref="W36:X36"/>
    <mergeCell ref="G36:H37"/>
    <mergeCell ref="I36:J37"/>
    <mergeCell ref="K36:L37"/>
    <mergeCell ref="M36:N36"/>
    <mergeCell ref="O36:P37"/>
    <mergeCell ref="Q36:R37"/>
    <mergeCell ref="S36:T37"/>
    <mergeCell ref="B25:K25"/>
    <mergeCell ref="F26:G26"/>
    <mergeCell ref="F27:G27"/>
    <mergeCell ref="H27:I27"/>
    <mergeCell ref="J27:K27"/>
    <mergeCell ref="B28:C28"/>
    <mergeCell ref="F28:G28"/>
    <mergeCell ref="H28:I28"/>
    <mergeCell ref="J28:K28"/>
    <mergeCell ref="AC21:AD21"/>
    <mergeCell ref="M15:N16"/>
    <mergeCell ref="O15:P16"/>
    <mergeCell ref="Q15:R15"/>
    <mergeCell ref="S15:T15"/>
    <mergeCell ref="U15:V15"/>
    <mergeCell ref="W15:X15"/>
    <mergeCell ref="Y15:Z15"/>
    <mergeCell ref="C22:H23"/>
    <mergeCell ref="I22:J23"/>
    <mergeCell ref="K22:P23"/>
    <mergeCell ref="Q22:R23"/>
    <mergeCell ref="S22:T23"/>
    <mergeCell ref="U22:AB23"/>
    <mergeCell ref="A14:A16"/>
    <mergeCell ref="B14:B16"/>
    <mergeCell ref="M14:P14"/>
    <mergeCell ref="AA15:AB15"/>
    <mergeCell ref="AC15:AD16"/>
    <mergeCell ref="AC17:AD17"/>
    <mergeCell ref="AC18:AD18"/>
    <mergeCell ref="AC19:AD19"/>
    <mergeCell ref="AC20:AD20"/>
    <mergeCell ref="E14:J14"/>
    <mergeCell ref="K14:L14"/>
    <mergeCell ref="Q14:AB14"/>
    <mergeCell ref="AC14:AD14"/>
    <mergeCell ref="C14:D14"/>
    <mergeCell ref="C15:D16"/>
    <mergeCell ref="E15:F16"/>
    <mergeCell ref="G15:H16"/>
    <mergeCell ref="I15:J16"/>
    <mergeCell ref="K15:L16"/>
    <mergeCell ref="M9:Q9"/>
    <mergeCell ref="R9:V9"/>
    <mergeCell ref="R10:AA10"/>
    <mergeCell ref="A8:B8"/>
    <mergeCell ref="C8:G8"/>
    <mergeCell ref="H8:L8"/>
    <mergeCell ref="M8:Q8"/>
    <mergeCell ref="R8:V8"/>
    <mergeCell ref="W8:AA8"/>
    <mergeCell ref="A9:B9"/>
    <mergeCell ref="W9:AA9"/>
    <mergeCell ref="C9:G9"/>
    <mergeCell ref="H9:L9"/>
    <mergeCell ref="A10:B10"/>
    <mergeCell ref="C10:Q10"/>
  </mergeCells>
  <conditionalFormatting sqref="D18:D21 D65 F20:F21 F65 H21 H65 J19:J21 J65 L18:L21 L65 N18:N21 P18:P21 R17:R21 T19:T21 V19:V21 X19:X21 Z19:Z21 AB17:AB21">
    <cfRule type="expression" dxfId="434" priority="1">
      <formula>C17="✖"</formula>
    </cfRule>
  </conditionalFormatting>
  <conditionalFormatting sqref="C17:H17 E18:H19 F107">
    <cfRule type="expression" dxfId="433" priority="2">
      <formula>B17="✖"</formula>
    </cfRule>
  </conditionalFormatting>
  <conditionalFormatting sqref="H107">
    <cfRule type="expression" dxfId="432" priority="3">
      <formula>G107="✖"</formula>
    </cfRule>
  </conditionalFormatting>
  <conditionalFormatting sqref="L107 N107 P107 R107 T107 V107">
    <cfRule type="expression" dxfId="431" priority="4">
      <formula>K107="✖"</formula>
    </cfRule>
  </conditionalFormatting>
  <conditionalFormatting sqref="J96:J97">
    <cfRule type="expression" dxfId="430" priority="5">
      <formula>I96="✖"</formula>
    </cfRule>
  </conditionalFormatting>
  <conditionalFormatting sqref="G20:H20">
    <cfRule type="expression" dxfId="429" priority="6">
      <formula>F20="✖"</formula>
    </cfRule>
  </conditionalFormatting>
  <conditionalFormatting sqref="S17:Z18">
    <cfRule type="expression" dxfId="428" priority="7">
      <formula>R17="✖"</formula>
    </cfRule>
  </conditionalFormatting>
  <conditionalFormatting sqref="D38:D42 H38 J42 L38:L42 P38:P42 R38:R42 T38:T42 AD38:AD42 AF38:AF42 AH38:AH42 AJ38:AJ42 AL38:AL42">
    <cfRule type="expression" dxfId="427" priority="8">
      <formula>C38="✖"</formula>
    </cfRule>
  </conditionalFormatting>
  <conditionalFormatting sqref="E38:F42">
    <cfRule type="expression" dxfId="426" priority="9">
      <formula>D38="✖"</formula>
    </cfRule>
  </conditionalFormatting>
  <conditionalFormatting sqref="G39:H42">
    <cfRule type="expression" dxfId="425" priority="10">
      <formula>F39="✖"</formula>
    </cfRule>
  </conditionalFormatting>
  <conditionalFormatting sqref="I38:J41">
    <cfRule type="expression" dxfId="424" priority="11">
      <formula>H38="✖"</formula>
    </cfRule>
  </conditionalFormatting>
  <conditionalFormatting sqref="N38:N42 V38:V42 X38:X42 Z38:Z42 AB38:AB42">
    <cfRule type="expression" dxfId="423" priority="12">
      <formula>M38="✖"</formula>
    </cfRule>
  </conditionalFormatting>
  <conditionalFormatting sqref="D59:D62 F59:F62 H59:H62 J59:J62 L59:L62 N59:N62 P59:P62 X59:X62 Z59:Z62 AB59:AB62 AD59:AD62 AF59:AF62">
    <cfRule type="expression" dxfId="422" priority="13">
      <formula>C59="✖"</formula>
    </cfRule>
  </conditionalFormatting>
  <conditionalFormatting sqref="R59:R62 T59:T62 V59:V62">
    <cfRule type="expression" dxfId="421" priority="14">
      <formula>Q59="✖"</formula>
    </cfRule>
  </conditionalFormatting>
  <conditionalFormatting sqref="D78:D79 F78:F79 H78:H79 J78:J79 L78:L79">
    <cfRule type="expression" dxfId="420" priority="15">
      <formula>C78="✖"</formula>
    </cfRule>
  </conditionalFormatting>
  <conditionalFormatting sqref="N78:N79 P78:P79">
    <cfRule type="expression" dxfId="419" priority="16">
      <formula>M78="✖"</formula>
    </cfRule>
  </conditionalFormatting>
  <conditionalFormatting sqref="R78:R79 T78:T79 V78:V79 X78:X79 Z78:Z79">
    <cfRule type="expression" dxfId="418" priority="17">
      <formula>Q78="✖"</formula>
    </cfRule>
  </conditionalFormatting>
  <conditionalFormatting sqref="D93 F93 H93 J93 L93">
    <cfRule type="expression" dxfId="417" priority="18">
      <formula>C93="✖"</formula>
    </cfRule>
  </conditionalFormatting>
  <conditionalFormatting sqref="N93">
    <cfRule type="expression" dxfId="416" priority="19">
      <formula>M93="✖"</formula>
    </cfRule>
  </conditionalFormatting>
  <conditionalFormatting sqref="P93 R93">
    <cfRule type="expression" dxfId="415" priority="20">
      <formula>O93="✖"</formula>
    </cfRule>
  </conditionalFormatting>
  <conditionalFormatting sqref="T93 V93 X93 Z93 AB93">
    <cfRule type="expression" dxfId="414" priority="21">
      <formula>S93="✖"</formula>
    </cfRule>
  </conditionalFormatting>
  <conditionalFormatting sqref="D106:D107 F106 H106 J106:J107 L106">
    <cfRule type="expression" dxfId="413" priority="22">
      <formula>C106="✖"</formula>
    </cfRule>
  </conditionalFormatting>
  <conditionalFormatting sqref="N106">
    <cfRule type="expression" dxfId="412" priority="23">
      <formula>M106="✖"</formula>
    </cfRule>
  </conditionalFormatting>
  <conditionalFormatting sqref="P106 R106 T106 V106">
    <cfRule type="expression" dxfId="411" priority="24">
      <formula>O106="✖"</formula>
    </cfRule>
  </conditionalFormatting>
  <conditionalFormatting sqref="N17:P17">
    <cfRule type="expression" dxfId="410" priority="25">
      <formula>BQ17="✖"</formula>
    </cfRule>
  </conditionalFormatting>
  <conditionalFormatting sqref="J17:J18">
    <cfRule type="expression" dxfId="409" priority="26">
      <formula>#REF!="✖"</formula>
    </cfRule>
  </conditionalFormatting>
  <conditionalFormatting sqref="K17">
    <cfRule type="expression" dxfId="408" priority="27">
      <formula>AF17="✖"</formula>
    </cfRule>
  </conditionalFormatting>
  <conditionalFormatting sqref="L17:M17">
    <cfRule type="expression" dxfId="407" priority="28">
      <formula>#REF!="✖"</formula>
    </cfRule>
  </conditionalFormatting>
  <conditionalFormatting sqref="I17:I18">
    <cfRule type="expression" dxfId="406" priority="29">
      <formula>AJ17="✖"</formula>
    </cfRule>
  </conditionalFormatting>
  <dataValidations count="4">
    <dataValidation type="list" allowBlank="1" showErrorMessage="1" sqref="W8" xr:uid="{00000000-0002-0000-0000-000000000000}">
      <formula1>$AF$1:$AF$7</formula1>
    </dataValidation>
    <dataValidation type="list" allowBlank="1" showErrorMessage="1" sqref="S16 U16 W16 Y16 AG16 AI16 C18:C21 E20:E21 G21 I19:I21 K18:K21 M18:M21 O18:O21 Q16:Q21 S19:S21 U19:U21 W19:W21 Y19:Y21 AA16:AA21 G38 C38:C42 I42 K38:K42 M37:M42 O38:O42 Q38:Q42 S38:S42 U37:U42 W37:W42 Y37:Y42 AA37:AA42 AC37:AC42 AE37:AE42 AG37:AG42 AI37:AI42 AK37:AK42 C59:C62 E59:E62 G59:G62 I59:I62 K59:K62 M59:M62 O59:O62 Q58:Q62 S58:S62 U58:U62 W58:W62 Y58:Y62 AA58:AA62 AC58:AC62 AE58:AE62 C78:C79 E78:E79 G78:G79 I78:I79 K78:K79 M77:M79 O77:O79 Q77:Q79 S77:S79 U77:U79 W77:W79 Y77:Y79 C93 E93 G93 I93 K93 M93 O92:O93 Q92:Q93 S92:S93 U92:U93 W92:W93 Y92:Y93 AA92:AA93 E106 G106 K106 M105:M106 O105:O106 Q105:Q106 S105:S106 U105:U106 C106:C107 I106:I107" xr:uid="{00000000-0002-0000-0000-000001000000}">
      <formula1>$M$1:$M$2</formula1>
    </dataValidation>
    <dataValidation type="list" allowBlank="1" showErrorMessage="1" sqref="A2 C65 E65 G65 I65 K65" xr:uid="{00000000-0002-0000-0000-000002000000}">
      <formula1>#REF!</formula1>
    </dataValidation>
    <dataValidation type="list" allowBlank="1" showErrorMessage="1" sqref="W9" xr:uid="{00000000-0002-0000-0000-000003000000}">
      <formula1>$AH$1:$AH$2</formula1>
    </dataValidation>
  </dataValidations>
  <pageMargins left="0.511811024" right="0.511811024" top="0.78740157499999996" bottom="0.78740157499999996" header="0" footer="0"/>
  <pageSetup paperSize="9" scale="25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AN1000"/>
  <sheetViews>
    <sheetView showGridLines="0" topLeftCell="A26" zoomScale="70" zoomScaleNormal="70" workbookViewId="0"/>
  </sheetViews>
  <sheetFormatPr defaultColWidth="14.42578125" defaultRowHeight="15" customHeight="1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</cols>
  <sheetData>
    <row r="1" spans="1:40" ht="21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4" t="s">
        <v>1</v>
      </c>
      <c r="AF1" s="4" t="s">
        <v>2</v>
      </c>
      <c r="AG1" s="4"/>
      <c r="AH1" s="4" t="s">
        <v>3</v>
      </c>
    </row>
    <row r="2" spans="1:40" ht="2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 t="s">
        <v>4</v>
      </c>
      <c r="AF2" s="4" t="s">
        <v>5</v>
      </c>
      <c r="AG2" s="4"/>
      <c r="AH2" s="4" t="s">
        <v>6</v>
      </c>
    </row>
    <row r="3" spans="1:40" ht="21">
      <c r="A3" s="3" t="s">
        <v>7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AF3" s="4" t="s">
        <v>8</v>
      </c>
      <c r="AG3" s="4"/>
      <c r="AH3" s="4"/>
    </row>
    <row r="4" spans="1:40" ht="21">
      <c r="A4" s="3" t="s">
        <v>9</v>
      </c>
      <c r="B4" s="2"/>
      <c r="C4" s="3"/>
      <c r="D4" s="3"/>
      <c r="E4" s="3"/>
      <c r="F4" s="3"/>
      <c r="G4" s="3"/>
      <c r="H4" s="3"/>
      <c r="I4" s="3"/>
      <c r="J4" s="3"/>
      <c r="K4" s="3"/>
      <c r="L4" s="3"/>
      <c r="AF4" s="4" t="s">
        <v>10</v>
      </c>
      <c r="AG4" s="4"/>
      <c r="AH4" s="4"/>
    </row>
    <row r="5" spans="1:40" ht="21">
      <c r="A5" s="3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AF5" s="4" t="s">
        <v>11</v>
      </c>
      <c r="AG5" s="4"/>
      <c r="AH5" s="4"/>
    </row>
    <row r="6" spans="1:40" ht="21">
      <c r="A6" s="1" t="s">
        <v>12</v>
      </c>
      <c r="B6" s="5"/>
      <c r="C6" s="1"/>
      <c r="D6" s="1"/>
      <c r="E6" s="1"/>
      <c r="F6" s="1"/>
      <c r="G6" s="1"/>
      <c r="H6" s="1"/>
      <c r="I6" s="3"/>
      <c r="J6" s="3"/>
      <c r="K6" s="3"/>
      <c r="L6" s="3"/>
      <c r="AF6" s="4" t="s">
        <v>13</v>
      </c>
      <c r="AG6" s="4"/>
      <c r="AH6" s="4"/>
    </row>
    <row r="7" spans="1:40" ht="21">
      <c r="A7" s="3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AF7" s="4" t="s">
        <v>14</v>
      </c>
      <c r="AG7" s="4"/>
      <c r="AH7" s="4"/>
    </row>
    <row r="8" spans="1:40" ht="21">
      <c r="A8" s="114" t="s">
        <v>15</v>
      </c>
      <c r="B8" s="111"/>
      <c r="C8" s="109" t="str">
        <f>'Formulário Anual 2024'!C8</f>
        <v>PAPELARIA E LIVRARIA OMEGA EIRELI ME -Jandyra</v>
      </c>
      <c r="D8" s="110"/>
      <c r="E8" s="110"/>
      <c r="F8" s="110"/>
      <c r="G8" s="111"/>
      <c r="H8" s="112" t="s">
        <v>17</v>
      </c>
      <c r="I8" s="110"/>
      <c r="J8" s="110"/>
      <c r="K8" s="110"/>
      <c r="L8" s="111"/>
      <c r="M8" s="109" t="str">
        <f>'Formulário Anual 2024'!M8</f>
        <v xml:space="preserve"> José Geraldo</v>
      </c>
      <c r="N8" s="110"/>
      <c r="O8" s="110"/>
      <c r="P8" s="110"/>
      <c r="Q8" s="111"/>
      <c r="R8" s="112" t="s">
        <v>19</v>
      </c>
      <c r="S8" s="110"/>
      <c r="T8" s="110"/>
      <c r="U8" s="110"/>
      <c r="V8" s="111"/>
      <c r="W8" s="109" t="str">
        <f>'Formulário Anual 2024'!W8</f>
        <v>Centro-Oeste</v>
      </c>
      <c r="X8" s="110"/>
      <c r="Y8" s="110"/>
      <c r="Z8" s="110"/>
      <c r="AA8" s="111"/>
    </row>
    <row r="9" spans="1:40" ht="23.25" customHeight="1">
      <c r="A9" s="114" t="s">
        <v>20</v>
      </c>
      <c r="B9" s="111"/>
      <c r="C9" s="109" t="str">
        <f>'Formulário Anual 2024'!C9</f>
        <v>29.271.264/0001-61</v>
      </c>
      <c r="D9" s="110"/>
      <c r="E9" s="110"/>
      <c r="F9" s="110"/>
      <c r="G9" s="111"/>
      <c r="H9" s="112" t="s">
        <v>22</v>
      </c>
      <c r="I9" s="110"/>
      <c r="J9" s="110"/>
      <c r="K9" s="110"/>
      <c r="L9" s="111"/>
      <c r="M9" s="109" t="str">
        <f>'Formulário Anual 2024'!M9</f>
        <v xml:space="preserve"> 19 99773-5319</v>
      </c>
      <c r="N9" s="110"/>
      <c r="O9" s="110"/>
      <c r="P9" s="110"/>
      <c r="Q9" s="111"/>
      <c r="R9" s="112" t="s">
        <v>24</v>
      </c>
      <c r="S9" s="110"/>
      <c r="T9" s="110"/>
      <c r="U9" s="110"/>
      <c r="V9" s="111"/>
      <c r="W9" s="109" t="str">
        <f>'Formulário Anual 2024'!W9</f>
        <v>Parceira - Base</v>
      </c>
      <c r="X9" s="110"/>
      <c r="Y9" s="110"/>
      <c r="Z9" s="110"/>
      <c r="AA9" s="111"/>
    </row>
    <row r="10" spans="1:40" ht="23.25" customHeight="1">
      <c r="A10" s="114" t="s">
        <v>25</v>
      </c>
      <c r="B10" s="111"/>
      <c r="C10" s="124">
        <f>'Formulário Anual 2024'!C10</f>
        <v>0</v>
      </c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2"/>
      <c r="R10" s="113"/>
      <c r="S10" s="110"/>
      <c r="T10" s="110"/>
      <c r="U10" s="110"/>
      <c r="V10" s="110"/>
      <c r="W10" s="110"/>
      <c r="X10" s="110"/>
      <c r="Y10" s="110"/>
      <c r="Z10" s="110"/>
      <c r="AA10" s="111"/>
    </row>
    <row r="11" spans="1:40">
      <c r="B11" s="6"/>
    </row>
    <row r="12" spans="1:40" ht="21">
      <c r="A12" s="1" t="s">
        <v>26</v>
      </c>
      <c r="B12" s="6"/>
    </row>
    <row r="13" spans="1:40">
      <c r="B13" s="6"/>
    </row>
    <row r="14" spans="1:40" ht="42" customHeight="1">
      <c r="A14" s="126" t="s">
        <v>27</v>
      </c>
      <c r="B14" s="129" t="s">
        <v>28</v>
      </c>
      <c r="C14" s="115" t="s">
        <v>29</v>
      </c>
      <c r="D14" s="111"/>
      <c r="E14" s="115" t="s">
        <v>30</v>
      </c>
      <c r="F14" s="110"/>
      <c r="G14" s="110"/>
      <c r="H14" s="110"/>
      <c r="I14" s="110"/>
      <c r="J14" s="111"/>
      <c r="K14" s="116" t="s">
        <v>31</v>
      </c>
      <c r="L14" s="111"/>
      <c r="M14" s="116" t="s">
        <v>32</v>
      </c>
      <c r="N14" s="110"/>
      <c r="O14" s="110"/>
      <c r="P14" s="111"/>
      <c r="Q14" s="33" t="s">
        <v>33</v>
      </c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146" t="s">
        <v>34</v>
      </c>
      <c r="AD14" s="143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ht="74.25" customHeight="1">
      <c r="A15" s="127"/>
      <c r="B15" s="127"/>
      <c r="C15" s="119" t="s">
        <v>35</v>
      </c>
      <c r="D15" s="120"/>
      <c r="E15" s="119" t="s">
        <v>36</v>
      </c>
      <c r="F15" s="120"/>
      <c r="G15" s="119" t="s">
        <v>37</v>
      </c>
      <c r="H15" s="120"/>
      <c r="I15" s="119" t="s">
        <v>38</v>
      </c>
      <c r="J15" s="120"/>
      <c r="K15" s="123" t="s">
        <v>39</v>
      </c>
      <c r="L15" s="120"/>
      <c r="M15" s="133" t="s">
        <v>40</v>
      </c>
      <c r="N15" s="120"/>
      <c r="O15" s="123" t="s">
        <v>41</v>
      </c>
      <c r="P15" s="120"/>
      <c r="Q15" s="130" t="s">
        <v>42</v>
      </c>
      <c r="R15" s="111"/>
      <c r="S15" s="130" t="s">
        <v>43</v>
      </c>
      <c r="T15" s="111"/>
      <c r="U15" s="130" t="s">
        <v>44</v>
      </c>
      <c r="V15" s="111"/>
      <c r="W15" s="130" t="s">
        <v>45</v>
      </c>
      <c r="X15" s="111"/>
      <c r="Y15" s="130" t="s">
        <v>46</v>
      </c>
      <c r="Z15" s="111"/>
      <c r="AA15" s="130" t="s">
        <v>47</v>
      </c>
      <c r="AB15" s="111"/>
      <c r="AC15" s="131" t="s">
        <v>48</v>
      </c>
      <c r="AD15" s="150"/>
    </row>
    <row r="16" spans="1:40" ht="26.25" customHeight="1">
      <c r="A16" s="128"/>
      <c r="B16" s="128"/>
      <c r="C16" s="178"/>
      <c r="D16" s="179"/>
      <c r="E16" s="178"/>
      <c r="F16" s="179"/>
      <c r="G16" s="178"/>
      <c r="H16" s="179"/>
      <c r="I16" s="178"/>
      <c r="J16" s="179"/>
      <c r="K16" s="178"/>
      <c r="L16" s="179"/>
      <c r="M16" s="178"/>
      <c r="N16" s="179"/>
      <c r="O16" s="178"/>
      <c r="P16" s="179"/>
      <c r="Q16" s="30" t="str">
        <f>'Formulário Anual 2024'!Q16</f>
        <v>✖</v>
      </c>
      <c r="R16" s="52" t="s">
        <v>49</v>
      </c>
      <c r="S16" s="30" t="str">
        <f>'Formulário Anual 2024'!S16</f>
        <v>✖</v>
      </c>
      <c r="T16" s="53" t="s">
        <v>49</v>
      </c>
      <c r="U16" s="30" t="str">
        <f>'Formulário Anual 2024'!U16</f>
        <v>✖</v>
      </c>
      <c r="V16" s="53" t="s">
        <v>49</v>
      </c>
      <c r="W16" s="30" t="str">
        <f>'Formulário Anual 2024'!W16</f>
        <v>✖</v>
      </c>
      <c r="X16" s="53" t="s">
        <v>49</v>
      </c>
      <c r="Y16" s="30" t="str">
        <f>'Formulário Anual 2024'!Y16</f>
        <v>✖</v>
      </c>
      <c r="Z16" s="53" t="s">
        <v>49</v>
      </c>
      <c r="AA16" s="30" t="str">
        <f>'Formulário Anual 2024'!AA16</f>
        <v>✖</v>
      </c>
      <c r="AB16" s="53" t="s">
        <v>49</v>
      </c>
      <c r="AC16" s="121"/>
      <c r="AD16" s="151"/>
    </row>
    <row r="17" spans="1:30" ht="21">
      <c r="A17" s="11" t="s">
        <v>50</v>
      </c>
      <c r="B17" s="21">
        <f>'Formulário Anual 2024'!B17</f>
        <v>0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2" t="str">
        <f>'Formulário Anual 2024'!Q17</f>
        <v>✖</v>
      </c>
      <c r="R17" s="25">
        <f>IF($B17&gt;0,IF(Q17="✖",0,IF(Q$16="✖",'Tabela de Produtos Bimestral'!R2,'Tabela de Produtos Bimestral'!X2)),0)</f>
        <v>0</v>
      </c>
      <c r="S17" s="24"/>
      <c r="T17" s="24"/>
      <c r="U17" s="24"/>
      <c r="V17" s="24"/>
      <c r="W17" s="24"/>
      <c r="X17" s="24"/>
      <c r="Y17" s="24"/>
      <c r="Z17" s="24"/>
      <c r="AA17" s="22" t="str">
        <f>'Formulário Anual 2024'!AA17</f>
        <v>✖</v>
      </c>
      <c r="AB17" s="25">
        <f>IF($B17&gt;0,IF(AA17="✖",0,'Tabela de Produtos Bimestral'!AG2),0)</f>
        <v>0</v>
      </c>
      <c r="AC17" s="132">
        <f t="shared" ref="AC17:AC21" si="0">SUM(C17:AB17)</f>
        <v>0</v>
      </c>
      <c r="AD17" s="111"/>
    </row>
    <row r="18" spans="1:30" ht="21">
      <c r="A18" s="11" t="s">
        <v>51</v>
      </c>
      <c r="B18" s="21">
        <f>'Formulário Anual 2024'!B18</f>
        <v>35</v>
      </c>
      <c r="C18" s="22" t="str">
        <f>'Formulário Anual 2024'!C18</f>
        <v>✔</v>
      </c>
      <c r="D18" s="23">
        <f>IF($B18&gt;0,IF(C18="✖",0,'Tabela de Produtos Bimestral'!C3),0)</f>
        <v>159.535</v>
      </c>
      <c r="E18" s="24"/>
      <c r="F18" s="24"/>
      <c r="G18" s="24"/>
      <c r="H18" s="24"/>
      <c r="I18" s="24"/>
      <c r="J18" s="24"/>
      <c r="K18" s="22" t="str">
        <f>'Formulário Anual 2024'!K18</f>
        <v>✖</v>
      </c>
      <c r="L18" s="23">
        <f>IF($B18&gt;0,IF(K18="✖",0,'Tabela de Produtos Bimestral'!M3),0)</f>
        <v>0</v>
      </c>
      <c r="M18" s="22" t="str">
        <f>'Formulário Anual 2024'!M18</f>
        <v>✖</v>
      </c>
      <c r="N18" s="23">
        <f>IF($B18&gt;0,IF(M18="✖",0,'Tabela de Produtos Bimestral'!N3),0)</f>
        <v>0</v>
      </c>
      <c r="O18" s="22" t="str">
        <f>'Formulário Anual 2024'!O18</f>
        <v>✖</v>
      </c>
      <c r="P18" s="23">
        <f>IF($B18&gt;0,IF(O18="✖",0,'Tabela de Produtos Bimestral'!O3),0)</f>
        <v>0</v>
      </c>
      <c r="Q18" s="22" t="str">
        <f>'Formulário Anual 2024'!Q18</f>
        <v>✖</v>
      </c>
      <c r="R18" s="25">
        <f>IF($B18&gt;0,IF(Q18="✖",0,IF(Q$16="✖",'Tabela de Produtos Bimestral'!R3,'Tabela de Produtos Bimestral'!X3)),0)</f>
        <v>0</v>
      </c>
      <c r="S18" s="24"/>
      <c r="T18" s="24"/>
      <c r="U18" s="24"/>
      <c r="V18" s="24"/>
      <c r="W18" s="24"/>
      <c r="X18" s="24"/>
      <c r="Y18" s="24"/>
      <c r="Z18" s="24"/>
      <c r="AA18" s="22" t="str">
        <f>'Formulário Anual 2024'!AA18</f>
        <v>✖</v>
      </c>
      <c r="AB18" s="25">
        <f>IF($B18&gt;0,IF(AA18="✖",0,'Tabela de Produtos Bimestral'!AG3),0)</f>
        <v>0</v>
      </c>
      <c r="AC18" s="132">
        <f t="shared" si="0"/>
        <v>159.535</v>
      </c>
      <c r="AD18" s="111"/>
    </row>
    <row r="19" spans="1:30" ht="21">
      <c r="A19" s="11" t="s">
        <v>52</v>
      </c>
      <c r="B19" s="21">
        <f>'Formulário Anual 2024'!B19</f>
        <v>30</v>
      </c>
      <c r="C19" s="22" t="str">
        <f>'Formulário Anual 2024'!C19</f>
        <v>✔</v>
      </c>
      <c r="D19" s="25">
        <f>IF($B19&gt;0,IF(C19="✖",0,'Tabela de Produtos Bimestral'!C4),0)</f>
        <v>159.535</v>
      </c>
      <c r="E19" s="24"/>
      <c r="F19" s="24"/>
      <c r="G19" s="24"/>
      <c r="H19" s="24"/>
      <c r="I19" s="22" t="str">
        <f>'Formulário Anual 2024'!I19</f>
        <v>✖</v>
      </c>
      <c r="J19" s="25">
        <f>IF($B19&gt;0,IF(I19="✖",0,'Tabela de Produtos Bimestral'!AK4),0)</f>
        <v>0</v>
      </c>
      <c r="K19" s="22" t="str">
        <f>'Formulário Anual 2024'!K19</f>
        <v>✖</v>
      </c>
      <c r="L19" s="25">
        <f>IF($B19&gt;0,IF(K19="✖",0,'Tabela de Produtos Bimestral'!M4),0)</f>
        <v>0</v>
      </c>
      <c r="M19" s="22" t="str">
        <f>'Formulário Anual 2024'!M19</f>
        <v>✖</v>
      </c>
      <c r="N19" s="25">
        <f>IF($B19&gt;0,IF(M19="✖",0,'Tabela de Produtos Bimestral'!N4),0)</f>
        <v>0</v>
      </c>
      <c r="O19" s="22" t="str">
        <f>'Formulário Anual 2024'!O19</f>
        <v>✖</v>
      </c>
      <c r="P19" s="25">
        <f>IF($B19&gt;0,IF(O19="✖",0,'Tabela de Produtos Bimestral'!O4),0)</f>
        <v>0</v>
      </c>
      <c r="Q19" s="22" t="str">
        <f>'Formulário Anual 2024'!Q19</f>
        <v>✔</v>
      </c>
      <c r="R19" s="25">
        <f>IF($B19&gt;0,IF(Q19="✖",0,IF(Q$16="✖",'Tabela de Produtos Bimestral'!R4,'Tabela de Produtos Bimestral'!X4)),0)</f>
        <v>9.5549999999999997</v>
      </c>
      <c r="S19" s="22" t="str">
        <f>'Formulário Anual 2024'!S19</f>
        <v>✖</v>
      </c>
      <c r="T19" s="25">
        <f>IF($B19&gt;0,IF(S19="✖",0,IF($S$16="✖",'Tabela de Produtos Bimestral'!S4,'Tabela de Produtos Bimestral'!Y4)),0)</f>
        <v>0</v>
      </c>
      <c r="U19" s="22" t="str">
        <f>'Formulário Anual 2024'!U19</f>
        <v>✖</v>
      </c>
      <c r="V19" s="25">
        <f>IF($B19&gt;0,IF(U19="✖",0,'Tabela de Produtos Bimestral'!AD4),0)</f>
        <v>0</v>
      </c>
      <c r="W19" s="22" t="str">
        <f>'Formulário Anual 2024'!W19</f>
        <v>✖</v>
      </c>
      <c r="X19" s="25">
        <f>IF($B19&gt;0,IF(W19="✖",0,'Tabela de Produtos Bimestral'!AE4),0)</f>
        <v>0</v>
      </c>
      <c r="Y19" s="22" t="str">
        <f>'Formulário Anual 2024'!Y19</f>
        <v>✖</v>
      </c>
      <c r="Z19" s="25">
        <f>IF($B19&gt;0,IF(Y19="✖",0,'Tabela de Produtos Bimestral'!AF4),0)</f>
        <v>0</v>
      </c>
      <c r="AA19" s="22" t="str">
        <f>'Formulário Anual 2024'!AA19</f>
        <v>✖</v>
      </c>
      <c r="AB19" s="25">
        <f>IF($B19&gt;0,IF(AA19="✖",0,'Tabela de Produtos Bimestral'!AG4),0)</f>
        <v>0</v>
      </c>
      <c r="AC19" s="132">
        <f t="shared" si="0"/>
        <v>169.09</v>
      </c>
      <c r="AD19" s="111"/>
    </row>
    <row r="20" spans="1:30" ht="21">
      <c r="A20" s="11" t="s">
        <v>53</v>
      </c>
      <c r="B20" s="21">
        <f>'Formulário Anual 2024'!B20</f>
        <v>50</v>
      </c>
      <c r="C20" s="22" t="str">
        <f>'Formulário Anual 2024'!C20</f>
        <v>✔</v>
      </c>
      <c r="D20" s="25">
        <f>IF($B20&gt;0,IF(C20="✖",0,'Tabela de Produtos Bimestral'!C5),0)</f>
        <v>159.535</v>
      </c>
      <c r="E20" s="22" t="str">
        <f>'Formulário Anual 2024'!E20</f>
        <v>✔</v>
      </c>
      <c r="F20" s="25">
        <f>IF($B20&gt;0,IF(E20="✖",0,'Tabela de Produtos Bimestral'!E5),0)</f>
        <v>58.39</v>
      </c>
      <c r="G20" s="24"/>
      <c r="H20" s="24"/>
      <c r="I20" s="22" t="str">
        <f>'Formulário Anual 2024'!I20</f>
        <v>✖</v>
      </c>
      <c r="J20" s="25">
        <f>IF($B20&gt;0,IF(I20="✖",0,'Tabela de Produtos Bimestral'!AK5),0)</f>
        <v>0</v>
      </c>
      <c r="K20" s="22" t="str">
        <f>'Formulário Anual 2024'!K20</f>
        <v>✖</v>
      </c>
      <c r="L20" s="25">
        <f>IF($B20&gt;0,IF(K20="✖",0,'Tabela de Produtos Bimestral'!M5),0)</f>
        <v>0</v>
      </c>
      <c r="M20" s="22" t="str">
        <f>'Formulário Anual 2024'!M20</f>
        <v>✖</v>
      </c>
      <c r="N20" s="25">
        <f>IF($B20&gt;0,IF(M20="✖",0,'Tabela de Produtos Bimestral'!N5),0)</f>
        <v>0</v>
      </c>
      <c r="O20" s="22" t="str">
        <f>'Formulário Anual 2024'!O20</f>
        <v>✖</v>
      </c>
      <c r="P20" s="25">
        <f>IF($B20&gt;0,IF(O20="✖",0,'Tabela de Produtos Bimestral'!O5),0)</f>
        <v>0</v>
      </c>
      <c r="Q20" s="22" t="str">
        <f>'Formulário Anual 2024'!Q20</f>
        <v>✔</v>
      </c>
      <c r="R20" s="25">
        <f>IF($B20&gt;0,IF(Q20="✖",0,IF(Q$16="✖",'Tabela de Produtos Bimestral'!R5,'Tabela de Produtos Bimestral'!X5)),0)</f>
        <v>9.5549999999999997</v>
      </c>
      <c r="S20" s="22" t="str">
        <f>'Formulário Anual 2024'!S20</f>
        <v>✖</v>
      </c>
      <c r="T20" s="25">
        <f>IF($B20&gt;0,IF(S20="✖",0,IF($S$16="✖",'Tabela de Produtos Bimestral'!S5,'Tabela de Produtos Bimestral'!Y5)),0)</f>
        <v>0</v>
      </c>
      <c r="U20" s="22" t="str">
        <f>'Formulário Anual 2024'!U20</f>
        <v>✖</v>
      </c>
      <c r="V20" s="25">
        <f>IF($B20&gt;0,IF(U20="✖",0,'Tabela de Produtos Bimestral'!AD5),0)</f>
        <v>0</v>
      </c>
      <c r="W20" s="22" t="str">
        <f>'Formulário Anual 2024'!W20</f>
        <v>✖</v>
      </c>
      <c r="X20" s="25">
        <f>IF($B20&gt;0,IF(W20="✖",0,'Tabela de Produtos Bimestral'!AE5),0)</f>
        <v>0</v>
      </c>
      <c r="Y20" s="22" t="str">
        <f>'Formulário Anual 2024'!Y20</f>
        <v>✖</v>
      </c>
      <c r="Z20" s="25">
        <f>IF($B20&gt;0,IF(Y20="✖",0,'Tabela de Produtos Bimestral'!AF5),0)</f>
        <v>0</v>
      </c>
      <c r="AA20" s="22" t="str">
        <f>'Formulário Anual 2024'!AA20</f>
        <v>✖</v>
      </c>
      <c r="AB20" s="25">
        <f>IF($B20&gt;0,IF(AA20="✖",0,'Tabela de Produtos Bimestral'!AG5),0)</f>
        <v>0</v>
      </c>
      <c r="AC20" s="132">
        <f t="shared" si="0"/>
        <v>227.48000000000002</v>
      </c>
      <c r="AD20" s="111"/>
    </row>
    <row r="21" spans="1:30" ht="15.75" customHeight="1">
      <c r="A21" s="11" t="s">
        <v>54</v>
      </c>
      <c r="B21" s="21">
        <f>'Formulário Anual 2024'!B21</f>
        <v>45</v>
      </c>
      <c r="C21" s="22" t="str">
        <f>'Formulário Anual 2024'!C21</f>
        <v>✔</v>
      </c>
      <c r="D21" s="25">
        <f>IF($B21&gt;0,IF(C21="✖",0,'Tabela de Produtos Bimestral'!C6),0)</f>
        <v>159.535</v>
      </c>
      <c r="E21" s="22" t="str">
        <f>'Formulário Anual 2024'!E21</f>
        <v>✖</v>
      </c>
      <c r="F21" s="25">
        <f>IF($B21&gt;0,IF(E21="✖",0,'Tabela de Produtos Bimestral'!E6),0)</f>
        <v>0</v>
      </c>
      <c r="G21" s="22" t="str">
        <f>'Formulário Anual 2024'!G21</f>
        <v>✔</v>
      </c>
      <c r="H21" s="25">
        <f>IF($B21&gt;0,IF(G21="✖",0,'Tabela de Produtos Bimestral'!F6),0)</f>
        <v>95.18</v>
      </c>
      <c r="I21" s="22" t="str">
        <f>'Formulário Anual 2024'!I21</f>
        <v>✖</v>
      </c>
      <c r="J21" s="25">
        <f>IF($B21&gt;0,IF(I21="✖",0,'Tabela de Produtos Bimestral'!AK6),0)</f>
        <v>0</v>
      </c>
      <c r="K21" s="22" t="str">
        <f>'Formulário Anual 2024'!K21</f>
        <v>✔</v>
      </c>
      <c r="L21" s="25">
        <f>IF($B21&gt;0,IF(K21="✖",0,'Tabela de Produtos Bimestral'!M6),0)</f>
        <v>871.82</v>
      </c>
      <c r="M21" s="22" t="str">
        <f>'Formulário Anual 2024'!M21</f>
        <v>✖</v>
      </c>
      <c r="N21" s="25">
        <f>IF($B21&gt;0,IF(M21="✖",0,'Tabela de Produtos Bimestral'!N6),0)</f>
        <v>0</v>
      </c>
      <c r="O21" s="22" t="str">
        <f>'Formulário Anual 2024'!O21</f>
        <v>✖</v>
      </c>
      <c r="P21" s="25">
        <f>IF($B21&gt;0,IF(O21="✖",0,'Tabela de Produtos Bimestral'!O6),0)</f>
        <v>0</v>
      </c>
      <c r="Q21" s="22" t="str">
        <f>'Formulário Anual 2024'!Q21</f>
        <v>✔</v>
      </c>
      <c r="R21" s="25">
        <f>IF($B21&gt;0,IF(Q21="✖",0,IF(Q$16="✖",'Tabela de Produtos Bimestral'!R6,'Tabela de Produtos Bimestral'!X6)),0)</f>
        <v>9.5549999999999997</v>
      </c>
      <c r="S21" s="22" t="str">
        <f>'Formulário Anual 2024'!S21</f>
        <v>✔</v>
      </c>
      <c r="T21" s="25">
        <f>IF($B21&gt;0,IF(S21="✖",0,IF($S$16="✖",'Tabela de Produtos Bimestral'!S6,'Tabela de Produtos Bimestral'!Y6)),0)</f>
        <v>57.38</v>
      </c>
      <c r="U21" s="22" t="str">
        <f>'Formulário Anual 2024'!U21</f>
        <v>✖</v>
      </c>
      <c r="V21" s="25">
        <f>IF($B21&gt;0,IF(U21="✖",0,'Tabela de Produtos Bimestral'!AD6),0)</f>
        <v>0</v>
      </c>
      <c r="W21" s="22" t="str">
        <f>'Formulário Anual 2024'!W21</f>
        <v>✖</v>
      </c>
      <c r="X21" s="25">
        <f>IF($B21&gt;0,IF(W21="✖",0,'Tabela de Produtos Bimestral'!AE6),0)</f>
        <v>0</v>
      </c>
      <c r="Y21" s="22" t="str">
        <f>'Formulário Anual 2024'!Y21</f>
        <v>✖</v>
      </c>
      <c r="Z21" s="25">
        <f>IF($B21&gt;0,IF(Y21="✖",0,'Tabela de Produtos Bimestral'!AF6),0)</f>
        <v>0</v>
      </c>
      <c r="AA21" s="22" t="str">
        <f>'Formulário Anual 2024'!AA21</f>
        <v>✖</v>
      </c>
      <c r="AB21" s="25">
        <f>IF($B21&gt;0,IF(AA21="✖",0,'Tabela de Produtos Bimestral'!AG6),0)</f>
        <v>0</v>
      </c>
      <c r="AC21" s="132">
        <f t="shared" si="0"/>
        <v>1193.4700000000003</v>
      </c>
      <c r="AD21" s="111"/>
    </row>
    <row r="22" spans="1:30" ht="21" customHeight="1">
      <c r="A22" s="26"/>
      <c r="B22" s="27"/>
      <c r="C22" s="134" t="s">
        <v>55</v>
      </c>
      <c r="D22" s="135"/>
      <c r="E22" s="135"/>
      <c r="F22" s="135"/>
      <c r="G22" s="135"/>
      <c r="H22" s="120"/>
      <c r="I22" s="134" t="s">
        <v>56</v>
      </c>
      <c r="J22" s="120"/>
      <c r="K22" s="134" t="s">
        <v>55</v>
      </c>
      <c r="L22" s="135"/>
      <c r="M22" s="135"/>
      <c r="N22" s="135"/>
      <c r="O22" s="135"/>
      <c r="P22" s="120"/>
      <c r="Q22" s="134" t="str">
        <f>IF(Q16="✔","*Não se aplica desconto","Desconto aplicável")</f>
        <v>Desconto aplicável</v>
      </c>
      <c r="R22" s="120"/>
      <c r="S22" s="134" t="str">
        <f>IF(S16="✔","*Não se aplica desconto","Desconto aplicável")</f>
        <v>Desconto aplicável</v>
      </c>
      <c r="T22" s="120"/>
      <c r="U22" s="134" t="s">
        <v>56</v>
      </c>
      <c r="V22" s="135"/>
      <c r="W22" s="135"/>
      <c r="X22" s="135"/>
      <c r="Y22" s="135"/>
      <c r="Z22" s="135"/>
      <c r="AA22" s="135"/>
      <c r="AB22" s="120"/>
    </row>
    <row r="23" spans="1:30" ht="21" customHeight="1">
      <c r="B23" s="6"/>
      <c r="C23" s="121"/>
      <c r="D23" s="125"/>
      <c r="E23" s="125"/>
      <c r="F23" s="125"/>
      <c r="G23" s="125"/>
      <c r="H23" s="122"/>
      <c r="I23" s="121"/>
      <c r="J23" s="122"/>
      <c r="K23" s="121"/>
      <c r="L23" s="125"/>
      <c r="M23" s="125"/>
      <c r="N23" s="125"/>
      <c r="O23" s="125"/>
      <c r="P23" s="122"/>
      <c r="Q23" s="121"/>
      <c r="R23" s="122"/>
      <c r="S23" s="121"/>
      <c r="T23" s="122"/>
      <c r="U23" s="121"/>
      <c r="V23" s="125"/>
      <c r="W23" s="125"/>
      <c r="X23" s="125"/>
      <c r="Y23" s="125"/>
      <c r="Z23" s="125"/>
      <c r="AA23" s="125"/>
      <c r="AB23" s="122"/>
    </row>
    <row r="24" spans="1:30" ht="15.75" customHeight="1">
      <c r="B24" s="6"/>
    </row>
    <row r="25" spans="1:30" ht="21" customHeight="1">
      <c r="A25" s="126" t="s">
        <v>27</v>
      </c>
      <c r="B25" s="136" t="s">
        <v>34</v>
      </c>
      <c r="C25" s="110"/>
      <c r="D25" s="110"/>
      <c r="E25" s="110"/>
      <c r="F25" s="110"/>
      <c r="G25" s="110"/>
      <c r="H25" s="110"/>
      <c r="I25" s="110"/>
      <c r="J25" s="110"/>
      <c r="K25" s="111"/>
    </row>
    <row r="26" spans="1:30" ht="92.25" customHeight="1">
      <c r="A26" s="128"/>
      <c r="B26" s="118" t="s">
        <v>57</v>
      </c>
      <c r="C26" s="111"/>
      <c r="D26" s="136" t="s">
        <v>58</v>
      </c>
      <c r="E26" s="111"/>
      <c r="F26" s="136" t="s">
        <v>59</v>
      </c>
      <c r="G26" s="111"/>
      <c r="H26" s="136" t="s">
        <v>60</v>
      </c>
      <c r="I26" s="111"/>
      <c r="J26" s="136" t="s">
        <v>61</v>
      </c>
      <c r="K26" s="111"/>
      <c r="P26" s="16"/>
    </row>
    <row r="27" spans="1:30" ht="15.75" customHeight="1">
      <c r="A27" s="11" t="s">
        <v>50</v>
      </c>
      <c r="B27" s="132">
        <f t="shared" ref="B27:B31" si="1">SUM(C17:AB17)</f>
        <v>0</v>
      </c>
      <c r="C27" s="111"/>
      <c r="D27" s="147" t="str">
        <f>IF($C$149&lt;100,"0%",IF($C$149&lt;200,"5%",IF($C$149&lt;300,"10%",IF($C$149&lt;400,"15%","20%"))))</f>
        <v>20%</v>
      </c>
      <c r="E27" s="120"/>
      <c r="F27" s="137">
        <f>H150</f>
        <v>0.1208814</v>
      </c>
      <c r="G27" s="111"/>
      <c r="H27" s="138">
        <f>'cálculos 1º Bim'!AM2</f>
        <v>0</v>
      </c>
      <c r="I27" s="111"/>
      <c r="J27" s="138">
        <f>'cálculos 1º Bim'!AN2</f>
        <v>0</v>
      </c>
      <c r="K27" s="111"/>
    </row>
    <row r="28" spans="1:30" ht="15.75" customHeight="1">
      <c r="A28" s="11" t="s">
        <v>51</v>
      </c>
      <c r="B28" s="132">
        <f t="shared" si="1"/>
        <v>159.535</v>
      </c>
      <c r="C28" s="111"/>
      <c r="D28" s="148"/>
      <c r="E28" s="149"/>
      <c r="F28" s="137">
        <f>H150</f>
        <v>0.1208814</v>
      </c>
      <c r="G28" s="111"/>
      <c r="H28" s="138">
        <f>'cálculos 1º Bim'!AM3</f>
        <v>108.343185851</v>
      </c>
      <c r="I28" s="111"/>
      <c r="J28" s="138">
        <f>'cálculos 1º Bim'!AN3</f>
        <v>108.343185851</v>
      </c>
      <c r="K28" s="111"/>
    </row>
    <row r="29" spans="1:30" ht="15.75" customHeight="1">
      <c r="A29" s="11" t="s">
        <v>52</v>
      </c>
      <c r="B29" s="132">
        <f t="shared" si="1"/>
        <v>169.09</v>
      </c>
      <c r="C29" s="111"/>
      <c r="D29" s="148"/>
      <c r="E29" s="149"/>
      <c r="F29" s="137">
        <f>H150</f>
        <v>0.1208814</v>
      </c>
      <c r="G29" s="111"/>
      <c r="H29" s="138">
        <f>'cálculos 1º Bim'!AM4</f>
        <v>108.343185851</v>
      </c>
      <c r="I29" s="111"/>
      <c r="J29" s="138">
        <f>'cálculos 1º Bim'!AN4</f>
        <v>114.832164074</v>
      </c>
      <c r="K29" s="111"/>
    </row>
    <row r="30" spans="1:30" ht="15.75" customHeight="1">
      <c r="A30" s="11" t="s">
        <v>53</v>
      </c>
      <c r="B30" s="132">
        <f t="shared" si="1"/>
        <v>227.48000000000002</v>
      </c>
      <c r="C30" s="111"/>
      <c r="D30" s="148"/>
      <c r="E30" s="149"/>
      <c r="F30" s="137">
        <f>H150</f>
        <v>0.1208814</v>
      </c>
      <c r="G30" s="111"/>
      <c r="H30" s="138">
        <f>'cálculos 1º Bim'!AM5</f>
        <v>147.996920905</v>
      </c>
      <c r="I30" s="111"/>
      <c r="J30" s="138">
        <f>'cálculos 1º Bim'!AN5</f>
        <v>154.485899128</v>
      </c>
      <c r="K30" s="111"/>
    </row>
    <row r="31" spans="1:30" ht="15.75" customHeight="1">
      <c r="A31" s="11" t="s">
        <v>54</v>
      </c>
      <c r="B31" s="132">
        <f t="shared" si="1"/>
        <v>1193.4700000000003</v>
      </c>
      <c r="C31" s="111"/>
      <c r="D31" s="121"/>
      <c r="E31" s="122"/>
      <c r="F31" s="137">
        <f>H150</f>
        <v>0.1208814</v>
      </c>
      <c r="G31" s="111"/>
      <c r="H31" s="138">
        <f>'cálculos 1º Bim'!AM6</f>
        <v>765.05087205100006</v>
      </c>
      <c r="I31" s="111"/>
      <c r="J31" s="138">
        <f>'cálculos 1º Bim'!AN6</f>
        <v>810.50767554200002</v>
      </c>
      <c r="K31" s="111"/>
    </row>
    <row r="32" spans="1:30" ht="15.75" customHeight="1">
      <c r="B32" s="6"/>
    </row>
    <row r="33" spans="1:40" ht="15.75" customHeight="1">
      <c r="B33" s="6"/>
    </row>
    <row r="34" spans="1:40" ht="15.75" customHeight="1">
      <c r="B34" s="6"/>
    </row>
    <row r="35" spans="1:40" ht="42" customHeight="1">
      <c r="A35" s="126" t="s">
        <v>62</v>
      </c>
      <c r="B35" s="129" t="s">
        <v>28</v>
      </c>
      <c r="C35" s="115" t="s">
        <v>29</v>
      </c>
      <c r="D35" s="111"/>
      <c r="E35" s="141" t="s">
        <v>30</v>
      </c>
      <c r="F35" s="142"/>
      <c r="G35" s="142"/>
      <c r="H35" s="142"/>
      <c r="I35" s="142"/>
      <c r="J35" s="142"/>
      <c r="K35" s="142"/>
      <c r="L35" s="142"/>
      <c r="M35" s="142"/>
      <c r="N35" s="143"/>
      <c r="O35" s="116" t="s">
        <v>31</v>
      </c>
      <c r="P35" s="111"/>
      <c r="Q35" s="144" t="s">
        <v>32</v>
      </c>
      <c r="R35" s="142"/>
      <c r="S35" s="142"/>
      <c r="T35" s="142"/>
      <c r="U35" s="142"/>
      <c r="V35" s="143"/>
      <c r="W35" s="117" t="s">
        <v>33</v>
      </c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1"/>
      <c r="AM35" s="146" t="s">
        <v>34</v>
      </c>
      <c r="AN35" s="143"/>
    </row>
    <row r="36" spans="1:40" ht="78" customHeight="1">
      <c r="A36" s="127"/>
      <c r="B36" s="127"/>
      <c r="C36" s="119" t="s">
        <v>35</v>
      </c>
      <c r="D36" s="120"/>
      <c r="E36" s="119" t="s">
        <v>36</v>
      </c>
      <c r="F36" s="120"/>
      <c r="G36" s="119" t="s">
        <v>37</v>
      </c>
      <c r="H36" s="120"/>
      <c r="I36" s="119" t="s">
        <v>63</v>
      </c>
      <c r="J36" s="120"/>
      <c r="K36" s="119" t="s">
        <v>38</v>
      </c>
      <c r="L36" s="120"/>
      <c r="M36" s="140" t="s">
        <v>64</v>
      </c>
      <c r="N36" s="111"/>
      <c r="O36" s="123" t="s">
        <v>39</v>
      </c>
      <c r="P36" s="120"/>
      <c r="Q36" s="123" t="s">
        <v>40</v>
      </c>
      <c r="R36" s="120"/>
      <c r="S36" s="123" t="s">
        <v>41</v>
      </c>
      <c r="T36" s="120"/>
      <c r="U36" s="139" t="s">
        <v>65</v>
      </c>
      <c r="V36" s="111"/>
      <c r="W36" s="130" t="s">
        <v>66</v>
      </c>
      <c r="X36" s="111"/>
      <c r="Y36" s="130" t="s">
        <v>67</v>
      </c>
      <c r="Z36" s="111"/>
      <c r="AA36" s="130" t="s">
        <v>68</v>
      </c>
      <c r="AB36" s="111"/>
      <c r="AC36" s="130" t="s">
        <v>44</v>
      </c>
      <c r="AD36" s="111"/>
      <c r="AE36" s="130" t="s">
        <v>45</v>
      </c>
      <c r="AF36" s="111"/>
      <c r="AG36" s="130" t="s">
        <v>46</v>
      </c>
      <c r="AH36" s="111"/>
      <c r="AI36" s="130" t="s">
        <v>47</v>
      </c>
      <c r="AJ36" s="111"/>
      <c r="AK36" s="130" t="s">
        <v>69</v>
      </c>
      <c r="AL36" s="111"/>
      <c r="AM36" s="131" t="s">
        <v>48</v>
      </c>
      <c r="AN36" s="150"/>
    </row>
    <row r="37" spans="1:40" ht="24" customHeight="1">
      <c r="A37" s="128"/>
      <c r="B37" s="128"/>
      <c r="C37" s="121"/>
      <c r="D37" s="122"/>
      <c r="E37" s="121"/>
      <c r="F37" s="122"/>
      <c r="G37" s="121"/>
      <c r="H37" s="122"/>
      <c r="I37" s="121"/>
      <c r="J37" s="122"/>
      <c r="K37" s="121"/>
      <c r="L37" s="122"/>
      <c r="M37" s="54" t="str">
        <f>'Formulário Anual 2024'!M37</f>
        <v>✖</v>
      </c>
      <c r="N37" s="55" t="s">
        <v>49</v>
      </c>
      <c r="O37" s="121"/>
      <c r="P37" s="122"/>
      <c r="Q37" s="121"/>
      <c r="R37" s="122"/>
      <c r="S37" s="121"/>
      <c r="T37" s="122"/>
      <c r="U37" s="56" t="str">
        <f>'Formulário Anual 2024'!U37</f>
        <v>✖</v>
      </c>
      <c r="V37" s="57" t="s">
        <v>49</v>
      </c>
      <c r="W37" s="30" t="str">
        <f>'Formulário Anual 2024'!W37</f>
        <v>✖</v>
      </c>
      <c r="X37" s="52" t="s">
        <v>49</v>
      </c>
      <c r="Y37" s="30" t="str">
        <f>'Formulário Anual 2024'!Y37</f>
        <v>✖</v>
      </c>
      <c r="Z37" s="52" t="s">
        <v>49</v>
      </c>
      <c r="AA37" s="30" t="str">
        <f>'Formulário Anual 2024'!AA37</f>
        <v>✖</v>
      </c>
      <c r="AB37" s="52" t="s">
        <v>49</v>
      </c>
      <c r="AC37" s="30" t="str">
        <f>'Formulário Anual 2024'!AC37</f>
        <v>✖</v>
      </c>
      <c r="AD37" s="52" t="s">
        <v>49</v>
      </c>
      <c r="AE37" s="30" t="str">
        <f>'Formulário Anual 2024'!AE37</f>
        <v>✖</v>
      </c>
      <c r="AF37" s="52" t="s">
        <v>49</v>
      </c>
      <c r="AG37" s="30" t="str">
        <f>'Formulário Anual 2024'!AG37</f>
        <v>✖</v>
      </c>
      <c r="AH37" s="52" t="s">
        <v>49</v>
      </c>
      <c r="AI37" s="30" t="str">
        <f>'Formulário Anual 2024'!AI37</f>
        <v>✖</v>
      </c>
      <c r="AJ37" s="52" t="s">
        <v>49</v>
      </c>
      <c r="AK37" s="30" t="str">
        <f>'Formulário Anual 2024'!AK37</f>
        <v>✖</v>
      </c>
      <c r="AL37" s="52" t="s">
        <v>49</v>
      </c>
      <c r="AM37" s="121"/>
      <c r="AN37" s="151"/>
    </row>
    <row r="38" spans="1:40" ht="15.75" customHeight="1">
      <c r="A38" s="11" t="s">
        <v>70</v>
      </c>
      <c r="B38" s="21">
        <f>'Formulário Anual 2024'!B38</f>
        <v>50</v>
      </c>
      <c r="C38" s="22" t="str">
        <f>'Formulário Anual 2024'!C38</f>
        <v>✔</v>
      </c>
      <c r="D38" s="23">
        <f>IF($B38&gt;0,IF(C38="✖",0,'Tabela de Produtos Bimestral'!C7),0)</f>
        <v>221.5925</v>
      </c>
      <c r="E38" s="24"/>
      <c r="F38" s="24"/>
      <c r="G38" s="22" t="str">
        <f>'Formulário Anual 2024'!G38</f>
        <v>✔</v>
      </c>
      <c r="H38" s="23">
        <f>IF($B38&gt;0,IF(G38="✖",0,'Tabela de Produtos Bimestral'!F7),0)</f>
        <v>95.18</v>
      </c>
      <c r="I38" s="24"/>
      <c r="J38" s="24"/>
      <c r="K38" s="22" t="str">
        <f>'Formulário Anual 2024'!K38</f>
        <v>✔</v>
      </c>
      <c r="L38" s="23">
        <f>IF($B38&gt;0,IF(K38="✖",0,'Tabela de Produtos Bimestral'!AK7),0)</f>
        <v>63.63</v>
      </c>
      <c r="M38" s="22" t="str">
        <f>'Formulário Anual 2024'!M38</f>
        <v>✖</v>
      </c>
      <c r="N38" s="25">
        <f>IF($B38&gt;0,IF(M38="✖",0,IF(M$37="✖",'Tabela de Produtos Bimestral'!U7,'Tabela de Produtos Bimestral'!AA7)),0)</f>
        <v>0</v>
      </c>
      <c r="O38" s="22" t="str">
        <f>'Formulário Anual 2024'!O38</f>
        <v>✔</v>
      </c>
      <c r="P38" s="23">
        <f>IF($B38&gt;0,IF(O38="✖",0,'Tabela de Produtos Bimestral'!M7),0)</f>
        <v>887.01</v>
      </c>
      <c r="Q38" s="22" t="str">
        <f>'Formulário Anual 2024'!Q38</f>
        <v>✖</v>
      </c>
      <c r="R38" s="23">
        <f>IF($B38&gt;0,IF(Q38="✖",0,'Tabela de Produtos Bimestral'!N7),0)</f>
        <v>0</v>
      </c>
      <c r="S38" s="22" t="str">
        <f>'Formulário Anual 2024'!S38</f>
        <v>✖</v>
      </c>
      <c r="T38" s="23">
        <f>IF($B38&gt;0,IF(S38="✖",0,'Tabela de Produtos Bimestral'!O7),0)</f>
        <v>0</v>
      </c>
      <c r="U38" s="22" t="str">
        <f>'Formulário Anual 2024'!U38</f>
        <v>✖</v>
      </c>
      <c r="V38" s="25">
        <f>IF($B38&gt;0,IF(U38="✖",0,IF(U$37="✖",'Tabela de Produtos Bimestral'!V7,'Tabela de Produtos Bimestral'!AB7)),0)</f>
        <v>0</v>
      </c>
      <c r="W38" s="22" t="str">
        <f>'Formulário Anual 2024'!W38</f>
        <v>✔</v>
      </c>
      <c r="X38" s="25">
        <f>IF($B38&gt;0,IF(W38="✖",0,IF(W$37="✖",'Tabela de Produtos Bimestral'!R7,'Tabela de Produtos Bimestral'!X7)),0)</f>
        <v>9.5549999999999997</v>
      </c>
      <c r="Y38" s="22" t="str">
        <f>'Formulário Anual 2024'!Y38</f>
        <v>✔</v>
      </c>
      <c r="Z38" s="25">
        <f>IF($B38&gt;0,IF(Y38="✖",0,IF(Y$37="✖",'Tabela de Produtos Bimestral'!T7,'Tabela de Produtos Bimestral'!Z7)),0)</f>
        <v>57.38</v>
      </c>
      <c r="AA38" s="22" t="str">
        <f>'Formulário Anual 2024'!AA38</f>
        <v>✖</v>
      </c>
      <c r="AB38" s="25">
        <f>IF($B38&gt;0,IF(AA38="✖",0,IF(AA$37="✖",'Tabela de Produtos Bimestral'!W7,'Tabela de Produtos Bimestral'!AC7)),0)</f>
        <v>0</v>
      </c>
      <c r="AC38" s="22" t="str">
        <f>'Formulário Anual 2024'!AC38</f>
        <v>✖</v>
      </c>
      <c r="AD38" s="23">
        <f>IF($B38&gt;0,IF(AC38="✖",0,'Tabela de Produtos Bimestral'!AD7),0)</f>
        <v>0</v>
      </c>
      <c r="AE38" s="22" t="str">
        <f>'Formulário Anual 2024'!AE38</f>
        <v>✖</v>
      </c>
      <c r="AF38" s="23">
        <f>IF($B38&gt;0,IF(AE38="✖",0,'Tabela de Produtos Bimestral'!AE7),0)</f>
        <v>0</v>
      </c>
      <c r="AG38" s="22" t="str">
        <f>'Formulário Anual 2024'!AG38</f>
        <v>✖</v>
      </c>
      <c r="AH38" s="23">
        <f>IF($B38&gt;0,IF(AG38="✖",0,'Tabela de Produtos Bimestral'!AF7),0)</f>
        <v>0</v>
      </c>
      <c r="AI38" s="22" t="str">
        <f>'Formulário Anual 2024'!AI38</f>
        <v>✖</v>
      </c>
      <c r="AJ38" s="23">
        <f>IF($B38&gt;0,IF(AI38="✖",0,'Tabela de Produtos Bimestral'!AG7),0)</f>
        <v>0</v>
      </c>
      <c r="AK38" s="22" t="str">
        <f>'Formulário Anual 2024'!AK38</f>
        <v>✖</v>
      </c>
      <c r="AL38" s="23">
        <f>IF($B38&gt;0,IF(AK38="✖",0,'Tabela de Produtos Bimestral'!AH7),0)</f>
        <v>0</v>
      </c>
      <c r="AM38" s="132">
        <f t="shared" ref="AM38:AM42" si="2">SUM(C38:AL38)</f>
        <v>1334.3475000000001</v>
      </c>
      <c r="AN38" s="111"/>
    </row>
    <row r="39" spans="1:40" ht="15.75" customHeight="1">
      <c r="A39" s="11" t="s">
        <v>71</v>
      </c>
      <c r="B39" s="21">
        <f>'Formulário Anual 2024'!B39</f>
        <v>55</v>
      </c>
      <c r="C39" s="22" t="str">
        <f>'Formulário Anual 2024'!C39</f>
        <v>✔</v>
      </c>
      <c r="D39" s="23">
        <f>IF($B39&gt;0,IF(C39="✖",0,'Tabela de Produtos Bimestral'!C8),0)</f>
        <v>221.5925</v>
      </c>
      <c r="E39" s="24"/>
      <c r="F39" s="24"/>
      <c r="G39" s="24"/>
      <c r="H39" s="24"/>
      <c r="I39" s="24"/>
      <c r="J39" s="24"/>
      <c r="K39" s="22" t="str">
        <f>'Formulário Anual 2024'!K39</f>
        <v>✔</v>
      </c>
      <c r="L39" s="23">
        <f>IF($B39&gt;0,IF(K39="✖",0,'Tabela de Produtos Bimestral'!AK8),0)</f>
        <v>63.63</v>
      </c>
      <c r="M39" s="22" t="str">
        <f>'Formulário Anual 2024'!M39</f>
        <v>✖</v>
      </c>
      <c r="N39" s="25">
        <f>IF($B39&gt;0,IF(M39="✖",0,IF(M$37="✖",'Tabela de Produtos Bimestral'!U8,'Tabela de Produtos Bimestral'!AA8)),0)</f>
        <v>0</v>
      </c>
      <c r="O39" s="22" t="str">
        <f>'Formulário Anual 2024'!O39</f>
        <v>✔</v>
      </c>
      <c r="P39" s="23">
        <f>IF($B39&gt;0,IF(O39="✖",0,'Tabela de Produtos Bimestral'!M8),0)</f>
        <v>887.01</v>
      </c>
      <c r="Q39" s="22" t="str">
        <f>'Formulário Anual 2024'!Q39</f>
        <v>✖</v>
      </c>
      <c r="R39" s="23">
        <f>IF($B39&gt;0,IF(Q39="✖",0,'Tabela de Produtos Bimestral'!N8),0)</f>
        <v>0</v>
      </c>
      <c r="S39" s="22" t="str">
        <f>'Formulário Anual 2024'!S39</f>
        <v>✖</v>
      </c>
      <c r="T39" s="23">
        <f>IF($B39&gt;0,IF(S39="✖",0,'Tabela de Produtos Bimestral'!O8),0)</f>
        <v>0</v>
      </c>
      <c r="U39" s="22" t="str">
        <f>'Formulário Anual 2024'!U39</f>
        <v>✖</v>
      </c>
      <c r="V39" s="25">
        <f>IF($B39&gt;0,IF(U39="✖",0,IF(U$37="✖",'Tabela de Produtos Bimestral'!V8,'Tabela de Produtos Bimestral'!AB8)),0)</f>
        <v>0</v>
      </c>
      <c r="W39" s="22" t="str">
        <f>'Formulário Anual 2024'!W39</f>
        <v>✔</v>
      </c>
      <c r="X39" s="25">
        <f>IF($B39&gt;0,IF(W39="✖",0,IF(W$37="✖",'Tabela de Produtos Bimestral'!R8,'Tabela de Produtos Bimestral'!X8)),0)</f>
        <v>9.5549999999999997</v>
      </c>
      <c r="Y39" s="22" t="str">
        <f>'Formulário Anual 2024'!Y39</f>
        <v>✔</v>
      </c>
      <c r="Z39" s="25">
        <f>IF($B39&gt;0,IF(Y39="✖",0,IF(Y$37="✖",'Tabela de Produtos Bimestral'!T8,'Tabela de Produtos Bimestral'!Z8)),0)</f>
        <v>57.38</v>
      </c>
      <c r="AA39" s="22" t="str">
        <f>'Formulário Anual 2024'!AA39</f>
        <v>✖</v>
      </c>
      <c r="AB39" s="25">
        <f>IF($B39&gt;0,IF(AA39="✖",0,IF(AA$37="✖",'Tabela de Produtos Bimestral'!W8,'Tabela de Produtos Bimestral'!AC8)),0)</f>
        <v>0</v>
      </c>
      <c r="AC39" s="22" t="str">
        <f>'Formulário Anual 2024'!AC39</f>
        <v>✖</v>
      </c>
      <c r="AD39" s="23">
        <f>IF($B39&gt;0,IF(AC39="✖",0,'Tabela de Produtos Bimestral'!AD8),0)</f>
        <v>0</v>
      </c>
      <c r="AE39" s="22" t="str">
        <f>'Formulário Anual 2024'!AE39</f>
        <v>✖</v>
      </c>
      <c r="AF39" s="23">
        <f>IF($B39&gt;0,IF(AE39="✖",0,'Tabela de Produtos Bimestral'!AE8),0)</f>
        <v>0</v>
      </c>
      <c r="AG39" s="22" t="str">
        <f>'Formulário Anual 2024'!AG39</f>
        <v>✖</v>
      </c>
      <c r="AH39" s="23">
        <f>IF($B39&gt;0,IF(AG39="✖",0,'Tabela de Produtos Bimestral'!AF8),0)</f>
        <v>0</v>
      </c>
      <c r="AI39" s="22" t="str">
        <f>'Formulário Anual 2024'!AI39</f>
        <v>✖</v>
      </c>
      <c r="AJ39" s="23">
        <f>IF($B39&gt;0,IF(AI39="✖",0,'Tabela de Produtos Bimestral'!AG8),0)</f>
        <v>0</v>
      </c>
      <c r="AK39" s="22" t="str">
        <f>'Formulário Anual 2024'!AK39</f>
        <v>✖</v>
      </c>
      <c r="AL39" s="23">
        <f>IF($B39&gt;0,IF(AK39="✖",0,'Tabela de Produtos Bimestral'!AH8),0)</f>
        <v>0</v>
      </c>
      <c r="AM39" s="132">
        <f t="shared" si="2"/>
        <v>1239.1675000000002</v>
      </c>
      <c r="AN39" s="111"/>
    </row>
    <row r="40" spans="1:40" ht="15.75" customHeight="1">
      <c r="A40" s="11" t="s">
        <v>72</v>
      </c>
      <c r="B40" s="21">
        <f>'Formulário Anual 2024'!B40</f>
        <v>50</v>
      </c>
      <c r="C40" s="22" t="str">
        <f>'Formulário Anual 2024'!C40</f>
        <v>✔</v>
      </c>
      <c r="D40" s="23">
        <f>IF($B40&gt;0,IF(C40="✖",0,'Tabela de Produtos Bimestral'!C9),0)</f>
        <v>221.5925</v>
      </c>
      <c r="E40" s="24"/>
      <c r="F40" s="24"/>
      <c r="G40" s="24"/>
      <c r="H40" s="24"/>
      <c r="I40" s="24"/>
      <c r="J40" s="24"/>
      <c r="K40" s="22" t="str">
        <f>'Formulário Anual 2024'!K40</f>
        <v>✔</v>
      </c>
      <c r="L40" s="23">
        <f>IF($B40&gt;0,IF(K40="✖",0,'Tabela de Produtos Bimestral'!AK9),0)</f>
        <v>63.63</v>
      </c>
      <c r="M40" s="22" t="str">
        <f>'Formulário Anual 2024'!M40</f>
        <v>✖</v>
      </c>
      <c r="N40" s="25">
        <f>IF($B40&gt;0,IF(M40="✖",0,IF(M$37="✖",'Tabela de Produtos Bimestral'!U9,'Tabela de Produtos Bimestral'!AA9)),0)</f>
        <v>0</v>
      </c>
      <c r="O40" s="22" t="str">
        <f>'Formulário Anual 2024'!O40</f>
        <v>✔</v>
      </c>
      <c r="P40" s="23">
        <f>IF($B40&gt;0,IF(O40="✖",0,'Tabela de Produtos Bimestral'!M9),0)</f>
        <v>887.01</v>
      </c>
      <c r="Q40" s="22" t="str">
        <f>'Formulário Anual 2024'!Q40</f>
        <v>✖</v>
      </c>
      <c r="R40" s="23">
        <f>IF($B40&gt;0,IF(Q40="✖",0,'Tabela de Produtos Bimestral'!N9),0)</f>
        <v>0</v>
      </c>
      <c r="S40" s="22" t="str">
        <f>'Formulário Anual 2024'!S40</f>
        <v>✖</v>
      </c>
      <c r="T40" s="23">
        <f>IF($B40&gt;0,IF(S40="✖",0,'Tabela de Produtos Bimestral'!O9),0)</f>
        <v>0</v>
      </c>
      <c r="U40" s="22" t="str">
        <f>'Formulário Anual 2024'!U40</f>
        <v>✖</v>
      </c>
      <c r="V40" s="25">
        <f>IF($B40&gt;0,IF(U40="✖",0,IF(U$37="✖",'Tabela de Produtos Bimestral'!V9,'Tabela de Produtos Bimestral'!AB9)),0)</f>
        <v>0</v>
      </c>
      <c r="W40" s="22" t="str">
        <f>'Formulário Anual 2024'!W40</f>
        <v>✔</v>
      </c>
      <c r="X40" s="25">
        <f>IF($B40&gt;0,IF(W40="✖",0,IF(W$37="✖",'Tabela de Produtos Bimestral'!R9,'Tabela de Produtos Bimestral'!X9)),0)</f>
        <v>9.5549999999999997</v>
      </c>
      <c r="Y40" s="22" t="str">
        <f>'Formulário Anual 2024'!Y40</f>
        <v>✔</v>
      </c>
      <c r="Z40" s="25">
        <f>IF($B40&gt;0,IF(Y40="✖",0,IF(Y$37="✖",'Tabela de Produtos Bimestral'!T9,'Tabela de Produtos Bimestral'!Z9)),0)</f>
        <v>57.38</v>
      </c>
      <c r="AA40" s="22" t="str">
        <f>'Formulário Anual 2024'!AA40</f>
        <v>✖</v>
      </c>
      <c r="AB40" s="25">
        <f>IF($B40&gt;0,IF(AA40="✖",0,IF(AA$37="✖",'Tabela de Produtos Bimestral'!W9,'Tabela de Produtos Bimestral'!AC9)),0)</f>
        <v>0</v>
      </c>
      <c r="AC40" s="22" t="str">
        <f>'Formulário Anual 2024'!AC40</f>
        <v>✖</v>
      </c>
      <c r="AD40" s="23">
        <f>IF($B40&gt;0,IF(AC40="✖",0,'Tabela de Produtos Bimestral'!AD9),0)</f>
        <v>0</v>
      </c>
      <c r="AE40" s="22" t="str">
        <f>'Formulário Anual 2024'!AE40</f>
        <v>✖</v>
      </c>
      <c r="AF40" s="23">
        <f>IF($B40&gt;0,IF(AE40="✖",0,'Tabela de Produtos Bimestral'!AE9),0)</f>
        <v>0</v>
      </c>
      <c r="AG40" s="22" t="str">
        <f>'Formulário Anual 2024'!AG40</f>
        <v>✖</v>
      </c>
      <c r="AH40" s="23">
        <f>IF($B40&gt;0,IF(AG40="✖",0,'Tabela de Produtos Bimestral'!AF9),0)</f>
        <v>0</v>
      </c>
      <c r="AI40" s="22" t="str">
        <f>'Formulário Anual 2024'!AI40</f>
        <v>✖</v>
      </c>
      <c r="AJ40" s="23">
        <f>IF($B40&gt;0,IF(AI40="✖",0,'Tabela de Produtos Bimestral'!AG9),0)</f>
        <v>0</v>
      </c>
      <c r="AK40" s="22" t="str">
        <f>'Formulário Anual 2024'!AK40</f>
        <v>✖</v>
      </c>
      <c r="AL40" s="23">
        <f>IF($B40&gt;0,IF(AK40="✖",0,'Tabela de Produtos Bimestral'!AH9),0)</f>
        <v>0</v>
      </c>
      <c r="AM40" s="132">
        <f t="shared" si="2"/>
        <v>1239.1675000000002</v>
      </c>
      <c r="AN40" s="111"/>
    </row>
    <row r="41" spans="1:40" ht="15.75" customHeight="1">
      <c r="A41" s="11" t="s">
        <v>73</v>
      </c>
      <c r="B41" s="21">
        <f>'Formulário Anual 2024'!B41</f>
        <v>70</v>
      </c>
      <c r="C41" s="22" t="str">
        <f>'Formulário Anual 2024'!C41</f>
        <v>✔</v>
      </c>
      <c r="D41" s="23">
        <f>IF($B41&gt;0,IF(C41="✖",0,'Tabela de Produtos Bimestral'!C10),0)</f>
        <v>221.5925</v>
      </c>
      <c r="E41" s="24"/>
      <c r="F41" s="24"/>
      <c r="G41" s="24"/>
      <c r="H41" s="24"/>
      <c r="I41" s="24"/>
      <c r="J41" s="24"/>
      <c r="K41" s="22" t="str">
        <f>'Formulário Anual 2024'!K41</f>
        <v>✔</v>
      </c>
      <c r="L41" s="23">
        <f>IF($B41&gt;0,IF(K41="✖",0,'Tabela de Produtos Bimestral'!AK10),0)</f>
        <v>63.63</v>
      </c>
      <c r="M41" s="22" t="str">
        <f>'Formulário Anual 2024'!M41</f>
        <v>✖</v>
      </c>
      <c r="N41" s="25">
        <f>IF($B41&gt;0,IF(M41="✖",0,IF(M$37="✖",'Tabela de Produtos Bimestral'!U10,'Tabela de Produtos Bimestral'!AA10)),0)</f>
        <v>0</v>
      </c>
      <c r="O41" s="22" t="str">
        <f>'Formulário Anual 2024'!O41</f>
        <v>✔</v>
      </c>
      <c r="P41" s="23">
        <f>IF($B41&gt;0,IF(O41="✖",0,'Tabela de Produtos Bimestral'!M10),0)</f>
        <v>887.01</v>
      </c>
      <c r="Q41" s="22" t="str">
        <f>'Formulário Anual 2024'!Q41</f>
        <v>✖</v>
      </c>
      <c r="R41" s="23">
        <f>IF($B41&gt;0,IF(Q41="✖",0,'Tabela de Produtos Bimestral'!N10),0)</f>
        <v>0</v>
      </c>
      <c r="S41" s="22" t="str">
        <f>'Formulário Anual 2024'!S41</f>
        <v>✖</v>
      </c>
      <c r="T41" s="23">
        <f>IF($B41&gt;0,IF(S41="✖",0,'Tabela de Produtos Bimestral'!O10),0)</f>
        <v>0</v>
      </c>
      <c r="U41" s="22" t="str">
        <f>'Formulário Anual 2024'!U41</f>
        <v>✖</v>
      </c>
      <c r="V41" s="25">
        <f>IF($B41&gt;0,IF(U41="✖",0,IF(U$37="✖",'Tabela de Produtos Bimestral'!V10,'Tabela de Produtos Bimestral'!AB10)),0)</f>
        <v>0</v>
      </c>
      <c r="W41" s="22" t="str">
        <f>'Formulário Anual 2024'!W41</f>
        <v>✔</v>
      </c>
      <c r="X41" s="25">
        <f>IF($B41&gt;0,IF(W41="✖",0,IF(W$37="✖",'Tabela de Produtos Bimestral'!R10,'Tabela de Produtos Bimestral'!X10)),0)</f>
        <v>9.5549999999999997</v>
      </c>
      <c r="Y41" s="22" t="str">
        <f>'Formulário Anual 2024'!Y41</f>
        <v>✔</v>
      </c>
      <c r="Z41" s="25">
        <f>IF($B41&gt;0,IF(Y41="✖",0,IF(Y$37="✖",'Tabela de Produtos Bimestral'!T10,'Tabela de Produtos Bimestral'!Z10)),0)</f>
        <v>57.38</v>
      </c>
      <c r="AA41" s="22" t="str">
        <f>'Formulário Anual 2024'!AA41</f>
        <v>✔</v>
      </c>
      <c r="AB41" s="25">
        <f>IF($B41&gt;0,IF(AA41="✖",0,IF(AA$37="✖",'Tabela de Produtos Bimestral'!W10,'Tabela de Produtos Bimestral'!AC10)),0)</f>
        <v>60.11</v>
      </c>
      <c r="AC41" s="22" t="str">
        <f>'Formulário Anual 2024'!AC41</f>
        <v>✖</v>
      </c>
      <c r="AD41" s="23">
        <f>IF($B41&gt;0,IF(AC41="✖",0,'Tabela de Produtos Bimestral'!AD10),0)</f>
        <v>0</v>
      </c>
      <c r="AE41" s="22" t="str">
        <f>'Formulário Anual 2024'!AE41</f>
        <v>✖</v>
      </c>
      <c r="AF41" s="23">
        <f>IF($B41&gt;0,IF(AE41="✖",0,'Tabela de Produtos Bimestral'!AE10),0)</f>
        <v>0</v>
      </c>
      <c r="AG41" s="22" t="str">
        <f>'Formulário Anual 2024'!AG41</f>
        <v>✖</v>
      </c>
      <c r="AH41" s="23">
        <f>IF($B41&gt;0,IF(AG41="✖",0,'Tabela de Produtos Bimestral'!AF10),0)</f>
        <v>0</v>
      </c>
      <c r="AI41" s="22" t="str">
        <f>'Formulário Anual 2024'!AI41</f>
        <v>✖</v>
      </c>
      <c r="AJ41" s="23">
        <f>IF($B41&gt;0,IF(AI41="✖",0,'Tabela de Produtos Bimestral'!AG10),0)</f>
        <v>0</v>
      </c>
      <c r="AK41" s="22" t="str">
        <f>'Formulário Anual 2024'!AK41</f>
        <v>✖</v>
      </c>
      <c r="AL41" s="23">
        <f>IF($B41&gt;0,IF(AK41="✖",0,'Tabela de Produtos Bimestral'!AH10),0)</f>
        <v>0</v>
      </c>
      <c r="AM41" s="132">
        <f t="shared" si="2"/>
        <v>1299.2775000000001</v>
      </c>
      <c r="AN41" s="111"/>
    </row>
    <row r="42" spans="1:40" ht="15.75" customHeight="1">
      <c r="A42" s="11" t="s">
        <v>74</v>
      </c>
      <c r="B42" s="21">
        <f>'Formulário Anual 2024'!B42</f>
        <v>60</v>
      </c>
      <c r="C42" s="22" t="str">
        <f>'Formulário Anual 2024'!C42</f>
        <v>✔</v>
      </c>
      <c r="D42" s="23">
        <f>IF($B42&gt;0,IF(C42="✖",0,'Tabela de Produtos Bimestral'!C11),0)</f>
        <v>221.5925</v>
      </c>
      <c r="E42" s="24"/>
      <c r="F42" s="24"/>
      <c r="G42" s="24"/>
      <c r="H42" s="24"/>
      <c r="I42" s="22" t="str">
        <f>'Formulário Anual 2024'!I42</f>
        <v>✔</v>
      </c>
      <c r="J42" s="23">
        <f>IF($B42&gt;0,IF(I42="✖",0,'Tabela de Produtos Bimestral'!H11),0)</f>
        <v>41.407499999999999</v>
      </c>
      <c r="K42" s="22" t="str">
        <f>'Formulário Anual 2024'!K42</f>
        <v>✔</v>
      </c>
      <c r="L42" s="23">
        <f>IF($B42&gt;0,IF(K42="✖",0,'Tabela de Produtos Bimestral'!AK11),0)</f>
        <v>63.63</v>
      </c>
      <c r="M42" s="22" t="str">
        <f>'Formulário Anual 2024'!M42</f>
        <v>✖</v>
      </c>
      <c r="N42" s="25">
        <f>IF($B42&gt;0,IF(M42="✖",0,IF(M$37="✖",'Tabela de Produtos Bimestral'!U11,'Tabela de Produtos Bimestral'!AA11)),0)</f>
        <v>0</v>
      </c>
      <c r="O42" s="22" t="str">
        <f>'Formulário Anual 2024'!O42</f>
        <v>✔</v>
      </c>
      <c r="P42" s="23">
        <f>IF($B42&gt;0,IF(O42="✖",0,'Tabela de Produtos Bimestral'!M11),0)</f>
        <v>887.01</v>
      </c>
      <c r="Q42" s="22" t="str">
        <f>'Formulário Anual 2024'!Q42</f>
        <v>✖</v>
      </c>
      <c r="R42" s="23">
        <f>IF($B42&gt;0,IF(Q42="✖",0,'Tabela de Produtos Bimestral'!N11),0)</f>
        <v>0</v>
      </c>
      <c r="S42" s="22" t="str">
        <f>'Formulário Anual 2024'!S42</f>
        <v>✖</v>
      </c>
      <c r="T42" s="23">
        <f>IF($B42&gt;0,IF(S42="✖",0,'Tabela de Produtos Bimestral'!O11),0)</f>
        <v>0</v>
      </c>
      <c r="U42" s="22" t="str">
        <f>'Formulário Anual 2024'!U42</f>
        <v>✖</v>
      </c>
      <c r="V42" s="25">
        <f>IF($B42&gt;0,IF(U42="✖",0,IF(U$37="✖",'Tabela de Produtos Bimestral'!V11,'Tabela de Produtos Bimestral'!AB11)),0)</f>
        <v>0</v>
      </c>
      <c r="W42" s="22" t="str">
        <f>'Formulário Anual 2024'!W42</f>
        <v>✔</v>
      </c>
      <c r="X42" s="25">
        <f>IF($B42&gt;0,IF(W42="✖",0,IF(W$37="✖",'Tabela de Produtos Bimestral'!R11,'Tabela de Produtos Bimestral'!X11)),0)</f>
        <v>9.5549999999999997</v>
      </c>
      <c r="Y42" s="22" t="str">
        <f>'Formulário Anual 2024'!Y42</f>
        <v>✔</v>
      </c>
      <c r="Z42" s="25">
        <f>IF($B42&gt;0,IF(Y42="✖",0,IF(Y$37="✖",'Tabela de Produtos Bimestral'!T11,'Tabela de Produtos Bimestral'!Z11)),0)</f>
        <v>57.38</v>
      </c>
      <c r="AA42" s="22" t="str">
        <f>'Formulário Anual 2024'!AA42</f>
        <v>✔</v>
      </c>
      <c r="AB42" s="25">
        <f>IF($B42&gt;0,IF(AA42="✖",0,IF(AA$37="✖",'Tabela de Produtos Bimestral'!W11,'Tabela de Produtos Bimestral'!AC11)),0)</f>
        <v>60.11</v>
      </c>
      <c r="AC42" s="22" t="str">
        <f>'Formulário Anual 2024'!AC42</f>
        <v>✖</v>
      </c>
      <c r="AD42" s="23">
        <f>IF($B42&gt;0,IF(AC42="✖",0,'Tabela de Produtos Bimestral'!AD11),0)</f>
        <v>0</v>
      </c>
      <c r="AE42" s="22" t="str">
        <f>'Formulário Anual 2024'!AE42</f>
        <v>✖</v>
      </c>
      <c r="AF42" s="23">
        <f>IF($B42&gt;0,IF(AE42="✖",0,'Tabela de Produtos Bimestral'!AE11),0)</f>
        <v>0</v>
      </c>
      <c r="AG42" s="22" t="str">
        <f>'Formulário Anual 2024'!AG42</f>
        <v>✖</v>
      </c>
      <c r="AH42" s="23">
        <f>IF($B42&gt;0,IF(AG42="✖",0,'Tabela de Produtos Bimestral'!AF11),0)</f>
        <v>0</v>
      </c>
      <c r="AI42" s="22" t="str">
        <f>'Formulário Anual 2024'!AI42</f>
        <v>✖</v>
      </c>
      <c r="AJ42" s="23">
        <f>IF($B42&gt;0,IF(AI42="✖",0,'Tabela de Produtos Bimestral'!AG11),0)</f>
        <v>0</v>
      </c>
      <c r="AK42" s="22" t="str">
        <f>'Formulário Anual 2024'!AK42</f>
        <v>✖</v>
      </c>
      <c r="AL42" s="23">
        <f>IF($B42&gt;0,IF(AK42="✖",0,'Tabela de Produtos Bimestral'!AH11),0)</f>
        <v>0</v>
      </c>
      <c r="AM42" s="132">
        <f t="shared" si="2"/>
        <v>1340.6849999999999</v>
      </c>
      <c r="AN42" s="111"/>
    </row>
    <row r="43" spans="1:40" ht="21" customHeight="1">
      <c r="A43" s="26"/>
      <c r="B43" s="27"/>
      <c r="C43" s="134" t="s">
        <v>55</v>
      </c>
      <c r="D43" s="135"/>
      <c r="E43" s="135"/>
      <c r="F43" s="135"/>
      <c r="G43" s="135"/>
      <c r="H43" s="135"/>
      <c r="I43" s="135"/>
      <c r="J43" s="120"/>
      <c r="K43" s="134" t="s">
        <v>56</v>
      </c>
      <c r="L43" s="120"/>
      <c r="M43" s="134" t="str">
        <f>IF(M37="✔","*Não se aplica desconto","Desconto aplicável")</f>
        <v>Desconto aplicável</v>
      </c>
      <c r="N43" s="120"/>
      <c r="O43" s="134" t="s">
        <v>55</v>
      </c>
      <c r="P43" s="135"/>
      <c r="Q43" s="135"/>
      <c r="R43" s="135"/>
      <c r="S43" s="135"/>
      <c r="T43" s="120"/>
      <c r="U43" s="134" t="str">
        <f>IF(U37="✔","*Não se aplica desconto","Desconto aplicável")</f>
        <v>Desconto aplicável</v>
      </c>
      <c r="V43" s="120"/>
      <c r="W43" s="134" t="str">
        <f>IF(W37="✔","*Não se aplica desconto","Desconto aplicável")</f>
        <v>Desconto aplicável</v>
      </c>
      <c r="X43" s="120"/>
      <c r="Y43" s="134" t="str">
        <f>IF(Y37="✔","*Não se aplica desconto","Desconto aplicável")</f>
        <v>Desconto aplicável</v>
      </c>
      <c r="Z43" s="120"/>
      <c r="AA43" s="134" t="str">
        <f>IF(AA37="✔","*Não se aplica desconto","Desconto aplicável")</f>
        <v>Desconto aplicável</v>
      </c>
      <c r="AB43" s="120"/>
      <c r="AC43" s="134" t="s">
        <v>56</v>
      </c>
      <c r="AD43" s="135"/>
      <c r="AE43" s="135"/>
      <c r="AF43" s="135"/>
      <c r="AG43" s="135"/>
      <c r="AH43" s="135"/>
      <c r="AI43" s="135"/>
      <c r="AJ43" s="135"/>
      <c r="AK43" s="135"/>
      <c r="AL43" s="120"/>
    </row>
    <row r="44" spans="1:40" ht="21" customHeight="1">
      <c r="A44" s="26"/>
      <c r="B44" s="27"/>
      <c r="C44" s="121"/>
      <c r="D44" s="125"/>
      <c r="E44" s="125"/>
      <c r="F44" s="125"/>
      <c r="G44" s="125"/>
      <c r="H44" s="125"/>
      <c r="I44" s="125"/>
      <c r="J44" s="122"/>
      <c r="K44" s="121"/>
      <c r="L44" s="122"/>
      <c r="M44" s="121"/>
      <c r="N44" s="122"/>
      <c r="O44" s="121"/>
      <c r="P44" s="125"/>
      <c r="Q44" s="125"/>
      <c r="R44" s="125"/>
      <c r="S44" s="125"/>
      <c r="T44" s="122"/>
      <c r="U44" s="121"/>
      <c r="V44" s="122"/>
      <c r="W44" s="121"/>
      <c r="X44" s="122"/>
      <c r="Y44" s="121"/>
      <c r="Z44" s="122"/>
      <c r="AA44" s="121"/>
      <c r="AB44" s="122"/>
      <c r="AC44" s="121"/>
      <c r="AD44" s="125"/>
      <c r="AE44" s="125"/>
      <c r="AF44" s="125"/>
      <c r="AG44" s="125"/>
      <c r="AH44" s="125"/>
      <c r="AI44" s="125"/>
      <c r="AJ44" s="125"/>
      <c r="AK44" s="125"/>
      <c r="AL44" s="122"/>
    </row>
    <row r="45" spans="1:40" ht="15.75" customHeight="1">
      <c r="B45" s="6"/>
      <c r="L45" s="16"/>
    </row>
    <row r="46" spans="1:40" ht="15.75" customHeight="1">
      <c r="B46" s="6"/>
    </row>
    <row r="47" spans="1:40" ht="21" customHeight="1">
      <c r="A47" s="126" t="s">
        <v>62</v>
      </c>
      <c r="B47" s="136" t="s">
        <v>34</v>
      </c>
      <c r="C47" s="110"/>
      <c r="D47" s="110"/>
      <c r="E47" s="110"/>
      <c r="F47" s="110"/>
      <c r="G47" s="110"/>
      <c r="H47" s="110"/>
      <c r="I47" s="110"/>
      <c r="J47" s="110"/>
      <c r="K47" s="111"/>
    </row>
    <row r="48" spans="1:40" ht="92.25" customHeight="1">
      <c r="A48" s="128"/>
      <c r="B48" s="118" t="s">
        <v>57</v>
      </c>
      <c r="C48" s="111"/>
      <c r="D48" s="136" t="s">
        <v>58</v>
      </c>
      <c r="E48" s="111"/>
      <c r="F48" s="136" t="s">
        <v>59</v>
      </c>
      <c r="G48" s="111"/>
      <c r="H48" s="136" t="s">
        <v>60</v>
      </c>
      <c r="I48" s="111"/>
      <c r="J48" s="136" t="s">
        <v>61</v>
      </c>
      <c r="K48" s="111"/>
    </row>
    <row r="49" spans="1:34" ht="15.75" customHeight="1">
      <c r="A49" s="11" t="s">
        <v>70</v>
      </c>
      <c r="B49" s="152">
        <f t="shared" ref="B49:B53" si="3">SUM(C38:AL38)</f>
        <v>1334.3475000000001</v>
      </c>
      <c r="C49" s="111"/>
      <c r="D49" s="153" t="str">
        <f>IF($C$149&lt;100,"0%",IF($C$149&lt;200,"5%",IF($C$149&lt;300,"10%",IF($C$149&lt;400,"15%","20%"))))</f>
        <v>20%</v>
      </c>
      <c r="E49" s="120"/>
      <c r="F49" s="154">
        <f>H150</f>
        <v>0.1208814</v>
      </c>
      <c r="G49" s="111"/>
      <c r="H49" s="138">
        <f>'cálculos 1º Bim'!AM7</f>
        <v>817.51108610450001</v>
      </c>
      <c r="I49" s="111"/>
      <c r="J49" s="138">
        <f>'cálculos 1º Bim'!AN7</f>
        <v>926.59788959549996</v>
      </c>
      <c r="K49" s="111"/>
    </row>
    <row r="50" spans="1:34" ht="15.75" customHeight="1">
      <c r="A50" s="11" t="s">
        <v>71</v>
      </c>
      <c r="B50" s="152">
        <f t="shared" si="3"/>
        <v>1239.1675000000002</v>
      </c>
      <c r="C50" s="111"/>
      <c r="D50" s="148"/>
      <c r="E50" s="149"/>
      <c r="F50" s="154">
        <f>H150</f>
        <v>0.1208814</v>
      </c>
      <c r="G50" s="111"/>
      <c r="H50" s="138">
        <f>'cálculos 1º Bim'!AM8</f>
        <v>752.87257775650005</v>
      </c>
      <c r="I50" s="111"/>
      <c r="J50" s="138">
        <f>'cálculos 1º Bim'!AN8</f>
        <v>861.9593812475</v>
      </c>
      <c r="K50" s="111"/>
    </row>
    <row r="51" spans="1:34" ht="15.75" customHeight="1">
      <c r="A51" s="11" t="s">
        <v>72</v>
      </c>
      <c r="B51" s="152">
        <f t="shared" si="3"/>
        <v>1239.1675000000002</v>
      </c>
      <c r="C51" s="111"/>
      <c r="D51" s="148"/>
      <c r="E51" s="149"/>
      <c r="F51" s="154">
        <f>H150</f>
        <v>0.1208814</v>
      </c>
      <c r="G51" s="111"/>
      <c r="H51" s="138">
        <f>'cálculos 1º Bim'!AM9</f>
        <v>752.87257775650005</v>
      </c>
      <c r="I51" s="111"/>
      <c r="J51" s="138">
        <f>'cálculos 1º Bim'!AN9</f>
        <v>861.9593812475</v>
      </c>
      <c r="K51" s="111"/>
    </row>
    <row r="52" spans="1:34" ht="15.75" customHeight="1">
      <c r="A52" s="11" t="s">
        <v>73</v>
      </c>
      <c r="B52" s="152">
        <f t="shared" si="3"/>
        <v>1299.2775000000001</v>
      </c>
      <c r="C52" s="111"/>
      <c r="D52" s="148"/>
      <c r="E52" s="149"/>
      <c r="F52" s="154">
        <f>H150</f>
        <v>0.1208814</v>
      </c>
      <c r="G52" s="111"/>
      <c r="H52" s="138">
        <f>'cálculos 1º Bim'!AM10</f>
        <v>752.87257775650005</v>
      </c>
      <c r="I52" s="111"/>
      <c r="J52" s="138">
        <f>'cálculos 1º Bim'!AN10</f>
        <v>902.78120029349998</v>
      </c>
      <c r="K52" s="111"/>
    </row>
    <row r="53" spans="1:34" ht="15.75" customHeight="1">
      <c r="A53" s="11" t="s">
        <v>74</v>
      </c>
      <c r="B53" s="152">
        <f t="shared" si="3"/>
        <v>1340.6849999999999</v>
      </c>
      <c r="C53" s="111"/>
      <c r="D53" s="121"/>
      <c r="E53" s="122"/>
      <c r="F53" s="154">
        <f>H150</f>
        <v>0.1208814</v>
      </c>
      <c r="G53" s="111"/>
      <c r="H53" s="138">
        <f>'cálculos 1º Bim'!AM11</f>
        <v>780.99318118600002</v>
      </c>
      <c r="I53" s="111"/>
      <c r="J53" s="138">
        <f>'cálculos 1º Bim'!AN11</f>
        <v>930.90180372299994</v>
      </c>
      <c r="K53" s="111"/>
    </row>
    <row r="54" spans="1:34" ht="15.75" customHeight="1">
      <c r="B54" s="6"/>
    </row>
    <row r="55" spans="1:34" ht="15.75" customHeight="1">
      <c r="B55" s="6"/>
    </row>
    <row r="56" spans="1:34" ht="42" customHeight="1">
      <c r="A56" s="126" t="s">
        <v>75</v>
      </c>
      <c r="B56" s="129" t="s">
        <v>28</v>
      </c>
      <c r="C56" s="115" t="s">
        <v>29</v>
      </c>
      <c r="D56" s="111"/>
      <c r="E56" s="141" t="s">
        <v>30</v>
      </c>
      <c r="F56" s="142"/>
      <c r="G56" s="142"/>
      <c r="H56" s="142"/>
      <c r="I56" s="142"/>
      <c r="J56" s="143"/>
      <c r="K56" s="116" t="s">
        <v>31</v>
      </c>
      <c r="L56" s="111"/>
      <c r="M56" s="116" t="s">
        <v>32</v>
      </c>
      <c r="N56" s="110"/>
      <c r="O56" s="110"/>
      <c r="P56" s="111"/>
      <c r="Q56" s="177" t="s">
        <v>76</v>
      </c>
      <c r="R56" s="120"/>
      <c r="S56" s="180" t="s">
        <v>33</v>
      </c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81"/>
      <c r="AG56" s="146" t="s">
        <v>34</v>
      </c>
      <c r="AH56" s="143"/>
    </row>
    <row r="57" spans="1:34" ht="78" customHeight="1">
      <c r="A57" s="127"/>
      <c r="B57" s="127"/>
      <c r="C57" s="119" t="s">
        <v>35</v>
      </c>
      <c r="D57" s="120"/>
      <c r="E57" s="119" t="s">
        <v>77</v>
      </c>
      <c r="F57" s="120"/>
      <c r="G57" s="119" t="s">
        <v>63</v>
      </c>
      <c r="H57" s="120"/>
      <c r="I57" s="119" t="s">
        <v>78</v>
      </c>
      <c r="J57" s="120"/>
      <c r="K57" s="123" t="s">
        <v>39</v>
      </c>
      <c r="L57" s="120"/>
      <c r="M57" s="123" t="s">
        <v>40</v>
      </c>
      <c r="N57" s="120"/>
      <c r="O57" s="123" t="s">
        <v>79</v>
      </c>
      <c r="P57" s="120"/>
      <c r="Q57" s="178"/>
      <c r="R57" s="179"/>
      <c r="S57" s="130" t="s">
        <v>42</v>
      </c>
      <c r="T57" s="111"/>
      <c r="U57" s="130" t="s">
        <v>68</v>
      </c>
      <c r="V57" s="111"/>
      <c r="W57" s="130" t="s">
        <v>44</v>
      </c>
      <c r="X57" s="111"/>
      <c r="Y57" s="130" t="s">
        <v>45</v>
      </c>
      <c r="Z57" s="111"/>
      <c r="AA57" s="130" t="s">
        <v>46</v>
      </c>
      <c r="AB57" s="111"/>
      <c r="AC57" s="130" t="s">
        <v>47</v>
      </c>
      <c r="AD57" s="111"/>
      <c r="AE57" s="130" t="s">
        <v>69</v>
      </c>
      <c r="AF57" s="111"/>
      <c r="AG57" s="131" t="s">
        <v>48</v>
      </c>
      <c r="AH57" s="150"/>
    </row>
    <row r="58" spans="1:34" ht="24" customHeight="1">
      <c r="A58" s="128"/>
      <c r="B58" s="128"/>
      <c r="C58" s="121"/>
      <c r="D58" s="122"/>
      <c r="E58" s="121"/>
      <c r="F58" s="122"/>
      <c r="G58" s="121"/>
      <c r="H58" s="122"/>
      <c r="I58" s="121"/>
      <c r="J58" s="122"/>
      <c r="K58" s="121"/>
      <c r="L58" s="122"/>
      <c r="M58" s="121"/>
      <c r="N58" s="122"/>
      <c r="O58" s="121"/>
      <c r="P58" s="122"/>
      <c r="Q58" s="28" t="str">
        <f>'Formulário Anual 2024'!Q58</f>
        <v>✔</v>
      </c>
      <c r="R58" s="29" t="s">
        <v>49</v>
      </c>
      <c r="S58" s="30" t="str">
        <f>'Formulário Anual 2024'!S58</f>
        <v>✖</v>
      </c>
      <c r="T58" s="9" t="s">
        <v>49</v>
      </c>
      <c r="U58" s="30" t="str">
        <f>'Formulário Anual 2024'!U58</f>
        <v>✖</v>
      </c>
      <c r="V58" s="9" t="s">
        <v>49</v>
      </c>
      <c r="W58" s="30" t="str">
        <f>'Formulário Anual 2024'!W58</f>
        <v>✖</v>
      </c>
      <c r="X58" s="9" t="s">
        <v>49</v>
      </c>
      <c r="Y58" s="30" t="str">
        <f>'Formulário Anual 2024'!Y58</f>
        <v>✖</v>
      </c>
      <c r="Z58" s="9" t="s">
        <v>49</v>
      </c>
      <c r="AA58" s="30" t="str">
        <f>'Formulário Anual 2024'!AA58</f>
        <v>✖</v>
      </c>
      <c r="AB58" s="9" t="s">
        <v>49</v>
      </c>
      <c r="AC58" s="30" t="str">
        <f>'Formulário Anual 2024'!AC58</f>
        <v>✖</v>
      </c>
      <c r="AD58" s="9" t="s">
        <v>49</v>
      </c>
      <c r="AE58" s="30" t="str">
        <f>'Formulário Anual 2024'!AE58</f>
        <v>✖</v>
      </c>
      <c r="AF58" s="9" t="s">
        <v>49</v>
      </c>
      <c r="AG58" s="121"/>
      <c r="AH58" s="151"/>
    </row>
    <row r="59" spans="1:34" ht="15.75" customHeight="1">
      <c r="A59" s="11" t="s">
        <v>80</v>
      </c>
      <c r="B59" s="21">
        <f>'Formulário Anual 2024'!B59</f>
        <v>65</v>
      </c>
      <c r="C59" s="22" t="str">
        <f>'Formulário Anual 2024'!C59</f>
        <v>✔</v>
      </c>
      <c r="D59" s="23">
        <f>IF($B59&gt;0,IF(C59="✖",0,'Tabela de Produtos Bimestral'!C12),0)</f>
        <v>193.8425</v>
      </c>
      <c r="E59" s="22" t="str">
        <f>'Formulário Anual 2024'!E59</f>
        <v>✔</v>
      </c>
      <c r="F59" s="23">
        <f>IF($B59&gt;0,IF(E59="✖",0,'Tabela de Produtos Bimestral'!D12),0)</f>
        <v>110.96250000000001</v>
      </c>
      <c r="G59" s="22" t="str">
        <f>'Formulário Anual 2024'!G59</f>
        <v>✔</v>
      </c>
      <c r="H59" s="23">
        <f>IF($B59&gt;0,IF(G59="✖",0,'Tabela de Produtos Bimestral'!H12),0)</f>
        <v>41.407499999999999</v>
      </c>
      <c r="I59" s="22" t="str">
        <f>'Formulário Anual 2024'!I59</f>
        <v>✔</v>
      </c>
      <c r="J59" s="23">
        <f>IF($B59&gt;0,IF(I59="✖",0,'Tabela de Produtos Bimestral'!AK12),0)</f>
        <v>63.63</v>
      </c>
      <c r="K59" s="22" t="str">
        <f>'Formulário Anual 2024'!K59</f>
        <v>✖</v>
      </c>
      <c r="L59" s="23">
        <f>IF($B59&gt;0,IF(K59="✖",0,'Tabela de Produtos Bimestral'!M12),0)</f>
        <v>0</v>
      </c>
      <c r="M59" s="22" t="str">
        <f>'Formulário Anual 2024'!M59</f>
        <v>✖</v>
      </c>
      <c r="N59" s="23">
        <f>IF($B59&gt;0,IF(M59="✖",0,'Tabela de Produtos Bimestral'!N12),0)</f>
        <v>0</v>
      </c>
      <c r="O59" s="22" t="str">
        <f>'Formulário Anual 2024'!O59</f>
        <v>✖</v>
      </c>
      <c r="P59" s="23">
        <f>IF($B59&gt;0,IF(O59="✖",0,'Tabela de Produtos Bimestral'!O12),0)</f>
        <v>0</v>
      </c>
      <c r="Q59" s="22" t="str">
        <f>'Formulário Anual 2024'!Q59</f>
        <v>✔</v>
      </c>
      <c r="R59" s="25">
        <f>IF($B59&gt;0,IF(Q59="✖",0,IF(Q$58="✖",'Tabela de Produtos Bimestral'!P12,'Tabela de Produtos Bimestral'!Q12)),0)</f>
        <v>51.05</v>
      </c>
      <c r="S59" s="22" t="str">
        <f>'Formulário Anual 2024'!S59</f>
        <v>✔</v>
      </c>
      <c r="T59" s="25">
        <f>IF($B59&gt;0,IF(S59="✖",0,IF(S$58="✖",'Tabela de Produtos Bimestral'!R12,'Tabela de Produtos Bimestral'!X12)),0)</f>
        <v>9.5549999999999997</v>
      </c>
      <c r="U59" s="22" t="str">
        <f>'Formulário Anual 2024'!U59</f>
        <v>✔</v>
      </c>
      <c r="V59" s="25">
        <f>IF($B59&gt;0,IF(U59="✖",0,IF(U$58="✖",'Tabela de Produtos Bimestral'!W12,'Tabela de Produtos Bimestral'!AC12)),0)</f>
        <v>60.11</v>
      </c>
      <c r="W59" s="22" t="str">
        <f>'Formulário Anual 2024'!W59</f>
        <v>✖</v>
      </c>
      <c r="X59" s="23">
        <f>IF($B59&gt;0,IF(W59="✖",0,'Tabela de Produtos Bimestral'!AD12),0)</f>
        <v>0</v>
      </c>
      <c r="Y59" s="22" t="str">
        <f>'Formulário Anual 2024'!Y59</f>
        <v>✖</v>
      </c>
      <c r="Z59" s="23">
        <f>IF($B59&gt;0,IF(Y59="✖",0,'Tabela de Produtos Bimestral'!AE12),0)</f>
        <v>0</v>
      </c>
      <c r="AA59" s="22" t="str">
        <f>'Formulário Anual 2024'!AA59</f>
        <v>✖</v>
      </c>
      <c r="AB59" s="23">
        <f>IF($B59&gt;0,IF(AA59="✖",0,'Tabela de Produtos Bimestral'!AF12),0)</f>
        <v>0</v>
      </c>
      <c r="AC59" s="22" t="str">
        <f>'Formulário Anual 2024'!AC59</f>
        <v>✖</v>
      </c>
      <c r="AD59" s="23">
        <f>IF($B59&gt;0,IF(AC59="✖",0,'Tabela de Produtos Bimestral'!AG12),0)</f>
        <v>0</v>
      </c>
      <c r="AE59" s="22" t="str">
        <f>'Formulário Anual 2024'!AE59</f>
        <v>✖</v>
      </c>
      <c r="AF59" s="23">
        <f>IF($B59&gt;0,IF(AE59="✖",0,'Tabela de Produtos Bimestral'!AH12),0)</f>
        <v>0</v>
      </c>
      <c r="AG59" s="132">
        <f t="shared" ref="AG59:AG62" si="4">SUM(C59:AF59)</f>
        <v>530.5575</v>
      </c>
      <c r="AH59" s="111"/>
    </row>
    <row r="60" spans="1:34" ht="15.75" customHeight="1">
      <c r="A60" s="11" t="s">
        <v>81</v>
      </c>
      <c r="B60" s="21">
        <f>'Formulário Anual 2024'!B60</f>
        <v>60</v>
      </c>
      <c r="C60" s="22" t="str">
        <f>'Formulário Anual 2024'!C60</f>
        <v>✔</v>
      </c>
      <c r="D60" s="23">
        <f>IF($B60&gt;0,IF(C60="✖",0,'Tabela de Produtos Bimestral'!C13),0)</f>
        <v>193.8425</v>
      </c>
      <c r="E60" s="22" t="str">
        <f>'Formulário Anual 2024'!E60</f>
        <v>✔</v>
      </c>
      <c r="F60" s="23">
        <f>IF($B60&gt;0,IF(E60="✖",0,'Tabela de Produtos Bimestral'!D13),0)</f>
        <v>110.96250000000001</v>
      </c>
      <c r="G60" s="22" t="str">
        <f>'Formulário Anual 2024'!G60</f>
        <v>✔</v>
      </c>
      <c r="H60" s="23">
        <f>IF($B60&gt;0,IF(G60="✖",0,'Tabela de Produtos Bimestral'!H13),0)</f>
        <v>41.407499999999999</v>
      </c>
      <c r="I60" s="22" t="str">
        <f>'Formulário Anual 2024'!I60</f>
        <v>✔</v>
      </c>
      <c r="J60" s="23">
        <f>IF($B60&gt;0,IF(I60="✖",0,'Tabela de Produtos Bimestral'!AK13),0)</f>
        <v>63.63</v>
      </c>
      <c r="K60" s="22" t="str">
        <f>'Formulário Anual 2024'!K60</f>
        <v>✖</v>
      </c>
      <c r="L60" s="23">
        <f>IF($B60&gt;0,IF(K60="✖",0,'Tabela de Produtos Bimestral'!M13),0)</f>
        <v>0</v>
      </c>
      <c r="M60" s="22" t="str">
        <f>'Formulário Anual 2024'!M60</f>
        <v>✖</v>
      </c>
      <c r="N60" s="23">
        <f>IF($B60&gt;0,IF(M60="✖",0,'Tabela de Produtos Bimestral'!N13),0)</f>
        <v>0</v>
      </c>
      <c r="O60" s="22" t="str">
        <f>'Formulário Anual 2024'!O60</f>
        <v>✖</v>
      </c>
      <c r="P60" s="23">
        <f>IF($B60&gt;0,IF(O60="✖",0,'Tabela de Produtos Bimestral'!O13),0)</f>
        <v>0</v>
      </c>
      <c r="Q60" s="22" t="str">
        <f>'Formulário Anual 2024'!Q60</f>
        <v>✔</v>
      </c>
      <c r="R60" s="25">
        <f>IF($B60&gt;0,IF(Q60="✖",0,IF(Q$58="✖",'Tabela de Produtos Bimestral'!P13,'Tabela de Produtos Bimestral'!Q13)),0)</f>
        <v>51.05</v>
      </c>
      <c r="S60" s="22" t="str">
        <f>'Formulário Anual 2024'!S60</f>
        <v>✔</v>
      </c>
      <c r="T60" s="25">
        <f>IF($B60&gt;0,IF(S60="✖",0,IF(S$58="✖",'Tabela de Produtos Bimestral'!R13,'Tabela de Produtos Bimestral'!X13)),0)</f>
        <v>9.5549999999999997</v>
      </c>
      <c r="U60" s="22" t="str">
        <f>'Formulário Anual 2024'!U60</f>
        <v>✖</v>
      </c>
      <c r="V60" s="25">
        <f>IF($B60&gt;0,IF(U60="✖",0,IF(U$58="✖",'Tabela de Produtos Bimestral'!W13,'Tabela de Produtos Bimestral'!AC13)),0)</f>
        <v>0</v>
      </c>
      <c r="W60" s="22" t="str">
        <f>'Formulário Anual 2024'!W60</f>
        <v>✖</v>
      </c>
      <c r="X60" s="23">
        <f>IF($B60&gt;0,IF(W60="✖",0,'Tabela de Produtos Bimestral'!AD13),0)</f>
        <v>0</v>
      </c>
      <c r="Y60" s="22" t="str">
        <f>'Formulário Anual 2024'!Y60</f>
        <v>✖</v>
      </c>
      <c r="Z60" s="23">
        <f>IF($B60&gt;0,IF(Y60="✖",0,'Tabela de Produtos Bimestral'!AE13),0)</f>
        <v>0</v>
      </c>
      <c r="AA60" s="22" t="str">
        <f>'Formulário Anual 2024'!AA60</f>
        <v>✖</v>
      </c>
      <c r="AB60" s="23">
        <f>IF($B60&gt;0,IF(AA60="✖",0,'Tabela de Produtos Bimestral'!AF13),0)</f>
        <v>0</v>
      </c>
      <c r="AC60" s="22" t="str">
        <f>'Formulário Anual 2024'!AC60</f>
        <v>✖</v>
      </c>
      <c r="AD60" s="23">
        <f>IF($B60&gt;0,IF(AC60="✖",0,'Tabela de Produtos Bimestral'!AG13),0)</f>
        <v>0</v>
      </c>
      <c r="AE60" s="22" t="str">
        <f>'Formulário Anual 2024'!AE60</f>
        <v>✖</v>
      </c>
      <c r="AF60" s="23">
        <f>IF($B60&gt;0,IF(AE60="✖",0,'Tabela de Produtos Bimestral'!AH13),0)</f>
        <v>0</v>
      </c>
      <c r="AG60" s="132">
        <f t="shared" si="4"/>
        <v>470.44749999999999</v>
      </c>
      <c r="AH60" s="111"/>
    </row>
    <row r="61" spans="1:34" ht="15.75" customHeight="1">
      <c r="A61" s="11" t="s">
        <v>82</v>
      </c>
      <c r="B61" s="21">
        <f>'Formulário Anual 2024'!B61</f>
        <v>45</v>
      </c>
      <c r="C61" s="22" t="str">
        <f>'Formulário Anual 2024'!C61</f>
        <v>✔</v>
      </c>
      <c r="D61" s="23">
        <f>IF($B61&gt;0,IF(C61="✖",0,'Tabela de Produtos Bimestral'!C14),0)</f>
        <v>193.8425</v>
      </c>
      <c r="E61" s="22" t="str">
        <f>'Formulário Anual 2024'!E61</f>
        <v>✔</v>
      </c>
      <c r="F61" s="23">
        <f>IF($B61&gt;0,IF(E61="✖",0,'Tabela de Produtos Bimestral'!D14),0)</f>
        <v>110.96250000000001</v>
      </c>
      <c r="G61" s="22" t="str">
        <f>'Formulário Anual 2024'!G61</f>
        <v>✔</v>
      </c>
      <c r="H61" s="23">
        <f>IF($B61&gt;0,IF(G61="✖",0,'Tabela de Produtos Bimestral'!H14),0)</f>
        <v>41.407499999999999</v>
      </c>
      <c r="I61" s="22" t="str">
        <f>'Formulário Anual 2024'!I61</f>
        <v>✔</v>
      </c>
      <c r="J61" s="23">
        <f>IF($B61&gt;0,IF(I61="✖",0,'Tabela de Produtos Bimestral'!AK14),0)</f>
        <v>103.76</v>
      </c>
      <c r="K61" s="22" t="str">
        <f>'Formulário Anual 2024'!K61</f>
        <v>✖</v>
      </c>
      <c r="L61" s="23">
        <f>IF($B61&gt;0,IF(K61="✖",0,'Tabela de Produtos Bimestral'!M14),0)</f>
        <v>0</v>
      </c>
      <c r="M61" s="22" t="str">
        <f>'Formulário Anual 2024'!M61</f>
        <v>✖</v>
      </c>
      <c r="N61" s="23">
        <f>IF($B61&gt;0,IF(M61="✖",0,'Tabela de Produtos Bimestral'!N14),0)</f>
        <v>0</v>
      </c>
      <c r="O61" s="22" t="str">
        <f>'Formulário Anual 2024'!O61</f>
        <v>✖</v>
      </c>
      <c r="P61" s="23">
        <f>IF($B61&gt;0,IF(O61="✖",0,'Tabela de Produtos Bimestral'!O14),0)</f>
        <v>0</v>
      </c>
      <c r="Q61" s="22" t="str">
        <f>'Formulário Anual 2024'!Q61</f>
        <v>✔</v>
      </c>
      <c r="R61" s="25">
        <f>IF($B61&gt;0,IF(Q61="✖",0,IF(Q$58="✖",'Tabela de Produtos Bimestral'!P14,'Tabela de Produtos Bimestral'!Q14)),0)</f>
        <v>51.05</v>
      </c>
      <c r="S61" s="22" t="str">
        <f>'Formulário Anual 2024'!S61</f>
        <v>✔</v>
      </c>
      <c r="T61" s="25">
        <f>IF($B61&gt;0,IF(S61="✖",0,IF(S$58="✖",'Tabela de Produtos Bimestral'!R14,'Tabela de Produtos Bimestral'!X14)),0)</f>
        <v>9.5549999999999997</v>
      </c>
      <c r="U61" s="22" t="str">
        <f>'Formulário Anual 2024'!U61</f>
        <v>✖</v>
      </c>
      <c r="V61" s="25">
        <f>IF($B61&gt;0,IF(U61="✖",0,IF(U$58="✖",'Tabela de Produtos Bimestral'!W14,'Tabela de Produtos Bimestral'!AC14)),0)</f>
        <v>0</v>
      </c>
      <c r="W61" s="22" t="str">
        <f>'Formulário Anual 2024'!W61</f>
        <v>✖</v>
      </c>
      <c r="X61" s="23">
        <f>IF($B61&gt;0,IF(W61="✖",0,'Tabela de Produtos Bimestral'!AD14),0)</f>
        <v>0</v>
      </c>
      <c r="Y61" s="22" t="str">
        <f>'Formulário Anual 2024'!Y61</f>
        <v>✖</v>
      </c>
      <c r="Z61" s="23">
        <f>IF($B61&gt;0,IF(Y61="✖",0,'Tabela de Produtos Bimestral'!AE14),0)</f>
        <v>0</v>
      </c>
      <c r="AA61" s="22" t="str">
        <f>'Formulário Anual 2024'!AA61</f>
        <v>✖</v>
      </c>
      <c r="AB61" s="23">
        <f>IF($B61&gt;0,IF(AA61="✖",0,'Tabela de Produtos Bimestral'!AF14),0)</f>
        <v>0</v>
      </c>
      <c r="AC61" s="22" t="str">
        <f>'Formulário Anual 2024'!AC61</f>
        <v>✖</v>
      </c>
      <c r="AD61" s="23">
        <f>IF($B61&gt;0,IF(AC61="✖",0,'Tabela de Produtos Bimestral'!AG14),0)</f>
        <v>0</v>
      </c>
      <c r="AE61" s="22" t="str">
        <f>'Formulário Anual 2024'!AE61</f>
        <v>✖</v>
      </c>
      <c r="AF61" s="23">
        <f>IF($B61&gt;0,IF(AE61="✖",0,'Tabela de Produtos Bimestral'!AH14),0)</f>
        <v>0</v>
      </c>
      <c r="AG61" s="132">
        <f t="shared" si="4"/>
        <v>510.57749999999999</v>
      </c>
      <c r="AH61" s="111"/>
    </row>
    <row r="62" spans="1:34" ht="15.75" customHeight="1">
      <c r="A62" s="11" t="s">
        <v>83</v>
      </c>
      <c r="B62" s="21">
        <f>'Formulário Anual 2024'!B62</f>
        <v>40</v>
      </c>
      <c r="C62" s="22" t="str">
        <f>'Formulário Anual 2024'!C62</f>
        <v>✔</v>
      </c>
      <c r="D62" s="23">
        <f>IF($B62&gt;0,IF(C62="✖",0,'Tabela de Produtos Bimestral'!C15),0)</f>
        <v>193.8425</v>
      </c>
      <c r="E62" s="22" t="str">
        <f>'Formulário Anual 2024'!E62</f>
        <v>✔</v>
      </c>
      <c r="F62" s="23">
        <f>IF($B62&gt;0,IF(E62="✖",0,'Tabela de Produtos Bimestral'!D15),0)</f>
        <v>110.96250000000001</v>
      </c>
      <c r="G62" s="22" t="str">
        <f>'Formulário Anual 2024'!G62</f>
        <v>✔</v>
      </c>
      <c r="H62" s="23">
        <f>IF($B62&gt;0,IF(G62="✖",0,'Tabela de Produtos Bimestral'!H15),0)</f>
        <v>41.407499999999999</v>
      </c>
      <c r="I62" s="22" t="str">
        <f>'Formulário Anual 2024'!I62</f>
        <v>✔</v>
      </c>
      <c r="J62" s="23">
        <f>IF($B62&gt;0,IF(I62="✖",0,'Tabela de Produtos Bimestral'!AK15),0)</f>
        <v>103.76</v>
      </c>
      <c r="K62" s="22" t="str">
        <f>'Formulário Anual 2024'!K62</f>
        <v>✖</v>
      </c>
      <c r="L62" s="23">
        <f>IF($B62&gt;0,IF(K62="✖",0,'Tabela de Produtos Bimestral'!M15),0)</f>
        <v>0</v>
      </c>
      <c r="M62" s="22" t="str">
        <f>'Formulário Anual 2024'!M62</f>
        <v>✖</v>
      </c>
      <c r="N62" s="23">
        <f>IF($B62&gt;0,IF(M62="✖",0,'Tabela de Produtos Bimestral'!N15),0)</f>
        <v>0</v>
      </c>
      <c r="O62" s="22" t="str">
        <f>'Formulário Anual 2024'!O62</f>
        <v>✖</v>
      </c>
      <c r="P62" s="23">
        <f>IF($B62&gt;0,IF(O62="✖",0,'Tabela de Produtos Bimestral'!O15),0)</f>
        <v>0</v>
      </c>
      <c r="Q62" s="22" t="str">
        <f>'Formulário Anual 2024'!Q62</f>
        <v>✔</v>
      </c>
      <c r="R62" s="25">
        <f>IF($B62&gt;0,IF(Q62="✖",0,IF(Q$58="✖",'Tabela de Produtos Bimestral'!P15,'Tabela de Produtos Bimestral'!Q15)),0)</f>
        <v>51.05</v>
      </c>
      <c r="S62" s="22" t="str">
        <f>'Formulário Anual 2024'!S62</f>
        <v>✔</v>
      </c>
      <c r="T62" s="25">
        <f>IF($B62&gt;0,IF(S62="✖",0,IF(S$58="✖",'Tabela de Produtos Bimestral'!R15,'Tabela de Produtos Bimestral'!X15)),0)</f>
        <v>9.5549999999999997</v>
      </c>
      <c r="U62" s="22" t="str">
        <f>'Formulário Anual 2024'!U62</f>
        <v>✖</v>
      </c>
      <c r="V62" s="25">
        <f>IF($B62&gt;0,IF(U62="✖",0,IF(U$58="✖",'Tabela de Produtos Bimestral'!W15,'Tabela de Produtos Bimestral'!AC15)),0)</f>
        <v>0</v>
      </c>
      <c r="W62" s="22" t="str">
        <f>'Formulário Anual 2024'!W62</f>
        <v>✖</v>
      </c>
      <c r="X62" s="23">
        <f>IF($B62&gt;0,IF(W62="✖",0,'Tabela de Produtos Bimestral'!AD15),0)</f>
        <v>0</v>
      </c>
      <c r="Y62" s="22" t="str">
        <f>'Formulário Anual 2024'!Y62</f>
        <v>✖</v>
      </c>
      <c r="Z62" s="23">
        <f>IF($B62&gt;0,IF(Y62="✖",0,'Tabela de Produtos Bimestral'!AE15),0)</f>
        <v>0</v>
      </c>
      <c r="AA62" s="22" t="str">
        <f>'Formulário Anual 2024'!AA62</f>
        <v>✖</v>
      </c>
      <c r="AB62" s="23">
        <f>IF($B62&gt;0,IF(AA62="✖",0,'Tabela de Produtos Bimestral'!AF15),0)</f>
        <v>0</v>
      </c>
      <c r="AC62" s="22" t="str">
        <f>'Formulário Anual 2024'!AC62</f>
        <v>✖</v>
      </c>
      <c r="AD62" s="23">
        <f>IF($B62&gt;0,IF(AC62="✖",0,'Tabela de Produtos Bimestral'!AG15),0)</f>
        <v>0</v>
      </c>
      <c r="AE62" s="22" t="str">
        <f>'Formulário Anual 2024'!AE62</f>
        <v>✖</v>
      </c>
      <c r="AF62" s="23">
        <f>IF($B62&gt;0,IF(AE62="✖",0,'Tabela de Produtos Bimestral'!AH15),0)</f>
        <v>0</v>
      </c>
      <c r="AG62" s="132">
        <f t="shared" si="4"/>
        <v>510.57749999999999</v>
      </c>
      <c r="AH62" s="111"/>
    </row>
    <row r="63" spans="1:34" ht="21" customHeight="1">
      <c r="A63" s="26"/>
      <c r="B63" s="27"/>
      <c r="C63" s="134" t="s">
        <v>55</v>
      </c>
      <c r="D63" s="135"/>
      <c r="E63" s="135"/>
      <c r="F63" s="135"/>
      <c r="G63" s="135"/>
      <c r="H63" s="120"/>
      <c r="I63" s="134" t="s">
        <v>56</v>
      </c>
      <c r="J63" s="120"/>
      <c r="K63" s="134" t="s">
        <v>55</v>
      </c>
      <c r="L63" s="135"/>
      <c r="M63" s="135"/>
      <c r="N63" s="135"/>
      <c r="O63" s="135"/>
      <c r="P63" s="120"/>
      <c r="Q63" s="134" t="str">
        <f>IF(Q58="✔","*Não se aplica desconto","Desconto aplicável")</f>
        <v>*Não se aplica desconto</v>
      </c>
      <c r="R63" s="120"/>
      <c r="S63" s="134" t="str">
        <f>IF(S58="✔","*Não se aplica desconto","Desconto aplicável")</f>
        <v>Desconto aplicável</v>
      </c>
      <c r="T63" s="120"/>
      <c r="U63" s="134" t="str">
        <f>IF(U58="✔","*Não se aplica desconto","Desconto aplicável")</f>
        <v>Desconto aplicável</v>
      </c>
      <c r="V63" s="120"/>
      <c r="W63" s="134" t="s">
        <v>56</v>
      </c>
      <c r="X63" s="135"/>
      <c r="Y63" s="135"/>
      <c r="Z63" s="135"/>
      <c r="AA63" s="135"/>
      <c r="AB63" s="135"/>
      <c r="AC63" s="135"/>
      <c r="AD63" s="135"/>
      <c r="AE63" s="135"/>
      <c r="AF63" s="120"/>
    </row>
    <row r="64" spans="1:34" ht="15.75" customHeight="1">
      <c r="A64" s="26"/>
      <c r="B64" s="27"/>
      <c r="C64" s="121"/>
      <c r="D64" s="125"/>
      <c r="E64" s="125"/>
      <c r="F64" s="125"/>
      <c r="G64" s="125"/>
      <c r="H64" s="122"/>
      <c r="I64" s="121"/>
      <c r="J64" s="122"/>
      <c r="K64" s="121"/>
      <c r="L64" s="125"/>
      <c r="M64" s="125"/>
      <c r="N64" s="125"/>
      <c r="O64" s="125"/>
      <c r="P64" s="122"/>
      <c r="Q64" s="121"/>
      <c r="R64" s="122"/>
      <c r="S64" s="121"/>
      <c r="T64" s="122"/>
      <c r="U64" s="121"/>
      <c r="V64" s="122"/>
      <c r="W64" s="121"/>
      <c r="X64" s="125"/>
      <c r="Y64" s="125"/>
      <c r="Z64" s="125"/>
      <c r="AA64" s="125"/>
      <c r="AB64" s="125"/>
      <c r="AC64" s="125"/>
      <c r="AD64" s="125"/>
      <c r="AE64" s="125"/>
      <c r="AF64" s="122"/>
    </row>
    <row r="65" spans="1:28" ht="15.75" customHeight="1">
      <c r="A65" s="26"/>
      <c r="B65" s="27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16"/>
    </row>
    <row r="66" spans="1:28" ht="15.75" customHeight="1">
      <c r="B66" s="6"/>
    </row>
    <row r="67" spans="1:28" ht="21" customHeight="1">
      <c r="A67" s="126" t="s">
        <v>75</v>
      </c>
      <c r="B67" s="136" t="s">
        <v>34</v>
      </c>
      <c r="C67" s="110"/>
      <c r="D67" s="110"/>
      <c r="E67" s="110"/>
      <c r="F67" s="110"/>
      <c r="G67" s="110"/>
      <c r="H67" s="110"/>
      <c r="I67" s="110"/>
      <c r="J67" s="110"/>
      <c r="K67" s="111"/>
    </row>
    <row r="68" spans="1:28" ht="92.25" customHeight="1">
      <c r="A68" s="128"/>
      <c r="B68" s="118" t="s">
        <v>57</v>
      </c>
      <c r="C68" s="111"/>
      <c r="D68" s="136" t="s">
        <v>58</v>
      </c>
      <c r="E68" s="111"/>
      <c r="F68" s="136" t="s">
        <v>59</v>
      </c>
      <c r="G68" s="111"/>
      <c r="H68" s="136" t="s">
        <v>60</v>
      </c>
      <c r="I68" s="111"/>
      <c r="J68" s="136" t="s">
        <v>61</v>
      </c>
      <c r="K68" s="111"/>
    </row>
    <row r="69" spans="1:28" ht="15.75" customHeight="1">
      <c r="A69" s="11" t="s">
        <v>80</v>
      </c>
      <c r="B69" s="152">
        <f t="shared" ref="B69:B72" si="5">SUM(C59:AF59)</f>
        <v>530.5575</v>
      </c>
      <c r="C69" s="111"/>
      <c r="D69" s="147" t="str">
        <f>IF($C$149&lt;100,"0%",IF($C$149&lt;200,"5%",IF($C$149&lt;300,"10%",IF($C$149&lt;400,"15%","20%"))))</f>
        <v>20%</v>
      </c>
      <c r="E69" s="120"/>
      <c r="F69" s="176">
        <f>H150</f>
        <v>0.1208814</v>
      </c>
      <c r="G69" s="111"/>
      <c r="H69" s="138">
        <f>'cálculos 1º Bim'!AM12</f>
        <v>286.1693483025</v>
      </c>
      <c r="I69" s="111"/>
      <c r="J69" s="138">
        <f>'cálculos 1º Bim'!AN12</f>
        <v>397.11014557149997</v>
      </c>
      <c r="K69" s="111"/>
    </row>
    <row r="70" spans="1:28" ht="15.75" customHeight="1">
      <c r="A70" s="11" t="s">
        <v>81</v>
      </c>
      <c r="B70" s="152">
        <f t="shared" si="5"/>
        <v>470.44749999999999</v>
      </c>
      <c r="C70" s="111"/>
      <c r="D70" s="148"/>
      <c r="E70" s="149"/>
      <c r="F70" s="176">
        <f>H150</f>
        <v>0.1208814</v>
      </c>
      <c r="G70" s="111"/>
      <c r="H70" s="138">
        <f>'cálculos 1º Bim'!AM13</f>
        <v>286.1693483025</v>
      </c>
      <c r="I70" s="111"/>
      <c r="J70" s="138">
        <f>'cálculos 1º Bim'!AN13</f>
        <v>356.2883265255</v>
      </c>
      <c r="K70" s="111"/>
    </row>
    <row r="71" spans="1:28" ht="15.75" customHeight="1">
      <c r="A71" s="11" t="s">
        <v>82</v>
      </c>
      <c r="B71" s="152">
        <f t="shared" si="5"/>
        <v>510.57749999999999</v>
      </c>
      <c r="C71" s="111"/>
      <c r="D71" s="148"/>
      <c r="E71" s="149"/>
      <c r="F71" s="176">
        <f>H150</f>
        <v>0.1208814</v>
      </c>
      <c r="G71" s="111"/>
      <c r="H71" s="138">
        <f>'cálculos 1º Bim'!AM14</f>
        <v>286.1693483025</v>
      </c>
      <c r="I71" s="111"/>
      <c r="J71" s="138">
        <f>'cálculos 1º Bim'!AN14</f>
        <v>396.41832652549999</v>
      </c>
      <c r="K71" s="111"/>
    </row>
    <row r="72" spans="1:28" ht="15.75" customHeight="1">
      <c r="A72" s="11" t="s">
        <v>83</v>
      </c>
      <c r="B72" s="152">
        <f t="shared" si="5"/>
        <v>510.57749999999999</v>
      </c>
      <c r="C72" s="111"/>
      <c r="D72" s="121"/>
      <c r="E72" s="122"/>
      <c r="F72" s="176">
        <f>H150</f>
        <v>0.1208814</v>
      </c>
      <c r="G72" s="111"/>
      <c r="H72" s="138">
        <f>'cálculos 1º Bim'!AM15</f>
        <v>286.1693483025</v>
      </c>
      <c r="I72" s="111"/>
      <c r="J72" s="138">
        <f>'cálculos 1º Bim'!AN15</f>
        <v>396.41832652549999</v>
      </c>
      <c r="K72" s="111"/>
    </row>
    <row r="73" spans="1:28" ht="15.75" customHeight="1">
      <c r="B73" s="6"/>
    </row>
    <row r="74" spans="1:28" ht="15.75" customHeight="1">
      <c r="B74" s="6"/>
    </row>
    <row r="75" spans="1:28" ht="42" customHeight="1">
      <c r="A75" s="126" t="s">
        <v>84</v>
      </c>
      <c r="B75" s="129" t="s">
        <v>28</v>
      </c>
      <c r="C75" s="115" t="s">
        <v>29</v>
      </c>
      <c r="D75" s="111"/>
      <c r="E75" s="115" t="s">
        <v>30</v>
      </c>
      <c r="F75" s="110"/>
      <c r="G75" s="110"/>
      <c r="H75" s="110"/>
      <c r="I75" s="110"/>
      <c r="J75" s="110"/>
      <c r="K75" s="110"/>
      <c r="L75" s="111"/>
      <c r="M75" s="177" t="s">
        <v>76</v>
      </c>
      <c r="N75" s="120"/>
      <c r="O75" s="117" t="s">
        <v>33</v>
      </c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1"/>
      <c r="AA75" s="146" t="s">
        <v>34</v>
      </c>
      <c r="AB75" s="143"/>
    </row>
    <row r="76" spans="1:28" ht="78" customHeight="1">
      <c r="A76" s="127"/>
      <c r="B76" s="127"/>
      <c r="C76" s="119" t="s">
        <v>35</v>
      </c>
      <c r="D76" s="120"/>
      <c r="E76" s="119" t="s">
        <v>77</v>
      </c>
      <c r="F76" s="120"/>
      <c r="G76" s="119" t="s">
        <v>63</v>
      </c>
      <c r="H76" s="120"/>
      <c r="I76" s="119" t="s">
        <v>85</v>
      </c>
      <c r="J76" s="120"/>
      <c r="K76" s="119" t="s">
        <v>86</v>
      </c>
      <c r="L76" s="120"/>
      <c r="M76" s="121"/>
      <c r="N76" s="122"/>
      <c r="O76" s="130" t="s">
        <v>42</v>
      </c>
      <c r="P76" s="111"/>
      <c r="Q76" s="130" t="s">
        <v>44</v>
      </c>
      <c r="R76" s="111"/>
      <c r="S76" s="130" t="s">
        <v>45</v>
      </c>
      <c r="T76" s="111"/>
      <c r="U76" s="130" t="s">
        <v>46</v>
      </c>
      <c r="V76" s="111"/>
      <c r="W76" s="130" t="s">
        <v>47</v>
      </c>
      <c r="X76" s="111"/>
      <c r="Y76" s="130" t="s">
        <v>69</v>
      </c>
      <c r="Z76" s="111"/>
      <c r="AA76" s="131" t="s">
        <v>48</v>
      </c>
      <c r="AB76" s="150"/>
    </row>
    <row r="77" spans="1:28" ht="24" customHeight="1">
      <c r="A77" s="128"/>
      <c r="B77" s="128"/>
      <c r="C77" s="121"/>
      <c r="D77" s="122"/>
      <c r="E77" s="121"/>
      <c r="F77" s="122"/>
      <c r="G77" s="121"/>
      <c r="H77" s="122"/>
      <c r="I77" s="121"/>
      <c r="J77" s="122"/>
      <c r="K77" s="121"/>
      <c r="L77" s="122"/>
      <c r="M77" s="28" t="str">
        <f>'Formulário Anual 2024'!M77</f>
        <v>✖</v>
      </c>
      <c r="N77" s="29" t="s">
        <v>49</v>
      </c>
      <c r="O77" s="30" t="str">
        <f>'Formulário Anual 2024'!O77</f>
        <v>✖</v>
      </c>
      <c r="P77" s="9" t="s">
        <v>49</v>
      </c>
      <c r="Q77" s="30" t="str">
        <f>'Formulário Anual 2024'!Q77</f>
        <v>✖</v>
      </c>
      <c r="R77" s="9" t="s">
        <v>49</v>
      </c>
      <c r="S77" s="30" t="str">
        <f>'Formulário Anual 2024'!S77</f>
        <v>✖</v>
      </c>
      <c r="T77" s="9" t="s">
        <v>49</v>
      </c>
      <c r="U77" s="30" t="str">
        <f>'Formulário Anual 2024'!U77</f>
        <v>✖</v>
      </c>
      <c r="V77" s="9" t="s">
        <v>49</v>
      </c>
      <c r="W77" s="30" t="str">
        <f>'Formulário Anual 2024'!W77</f>
        <v>✖</v>
      </c>
      <c r="X77" s="9" t="s">
        <v>49</v>
      </c>
      <c r="Y77" s="30" t="str">
        <f>'Formulário Anual 2024'!Y77</f>
        <v>✖</v>
      </c>
      <c r="Z77" s="9" t="s">
        <v>49</v>
      </c>
      <c r="AA77" s="121"/>
      <c r="AB77" s="151"/>
    </row>
    <row r="78" spans="1:28" ht="15.75" customHeight="1">
      <c r="A78" s="11" t="s">
        <v>87</v>
      </c>
      <c r="B78" s="12">
        <f>'Formulário Anual 2024'!B78</f>
        <v>30</v>
      </c>
      <c r="C78" s="22" t="str">
        <f>'Formulário Anual 2024'!C78</f>
        <v>✔</v>
      </c>
      <c r="D78" s="15">
        <f>IF($B78&gt;0,IF(C78="✖",0,'Tabela de Produtos Bimestral'!C16),0)</f>
        <v>210.68</v>
      </c>
      <c r="E78" s="22" t="str">
        <f>'Formulário Anual 2024'!E78</f>
        <v>✔</v>
      </c>
      <c r="F78" s="15">
        <f>IF($B78&gt;0,IF(E78="✖",0,'Tabela de Produtos Bimestral'!D16),0)</f>
        <v>170.47499999999999</v>
      </c>
      <c r="G78" s="22" t="str">
        <f>'Formulário Anual 2024'!G78</f>
        <v>✔</v>
      </c>
      <c r="H78" s="15">
        <f>IF($B78&gt;0,IF(G78="✖",0,'Tabela de Produtos Bimestral'!H16),0)</f>
        <v>41.407499999999999</v>
      </c>
      <c r="I78" s="24"/>
      <c r="J78" s="24"/>
      <c r="K78" s="22" t="str">
        <f>'Formulário Anual 2024'!K78</f>
        <v>✔</v>
      </c>
      <c r="L78" s="15">
        <f>IF($B78&gt;0,IF(K78="✖",0,'Tabela de Produtos Bimestral'!L16),0)</f>
        <v>233.86500000000001</v>
      </c>
      <c r="M78" s="22" t="str">
        <f>'Formulário Anual 2024'!M78</f>
        <v>✔</v>
      </c>
      <c r="N78" s="15">
        <f>IF($B78&gt;0,IF(M78="✖",0,IF(M$77="✖",'Tabela de Produtos Bimestral'!P16,'Tabela de Produtos Bimestral'!Q16)),0)</f>
        <v>101.80249999999999</v>
      </c>
      <c r="O78" s="22" t="str">
        <f>'Formulário Anual 2024'!O78</f>
        <v>✔</v>
      </c>
      <c r="P78" s="15">
        <f>IF($B78&gt;0,IF(O78="✖",0,IF(O$77="✖",'Tabela de Produtos Bimestral'!R16,'Tabela de Produtos Bimestral'!X16)),0)</f>
        <v>9.5549999999999997</v>
      </c>
      <c r="Q78" s="22" t="str">
        <f>'Formulário Anual 2024'!Q78</f>
        <v>✖</v>
      </c>
      <c r="R78" s="15">
        <f>IF($B78&gt;0,IF(Q78="✖",0,'Tabela de Produtos Bimestral'!AD16),0)</f>
        <v>0</v>
      </c>
      <c r="S78" s="22" t="str">
        <f>'Formulário Anual 2024'!S78</f>
        <v>✖</v>
      </c>
      <c r="T78" s="15">
        <f>IF($B78&gt;0,IF(S78="✖",0,'Tabela de Produtos Bimestral'!AE16),0)</f>
        <v>0</v>
      </c>
      <c r="U78" s="22" t="str">
        <f>'Formulário Anual 2024'!U78</f>
        <v>✖</v>
      </c>
      <c r="V78" s="15">
        <f>IF($B78&gt;0,IF(U78="✖",0,'Tabela de Produtos Bimestral'!AF16),0)</f>
        <v>0</v>
      </c>
      <c r="W78" s="22" t="str">
        <f>'Formulário Anual 2024'!W78</f>
        <v>✖</v>
      </c>
      <c r="X78" s="15">
        <f>IF($B78&gt;0,IF(W78="✖",0,'Tabela de Produtos Bimestral'!AG16),0)</f>
        <v>0</v>
      </c>
      <c r="Y78" s="22" t="str">
        <f>'Formulário Anual 2024'!Y78</f>
        <v>✖</v>
      </c>
      <c r="Z78" s="15">
        <f>IF($B78&gt;0,IF(Y78="✖",0,'Tabela de Produtos Bimestral'!AH16),0)</f>
        <v>0</v>
      </c>
      <c r="AA78" s="132">
        <f t="shared" ref="AA78:AA79" si="6">SUM(C78:Z78)</f>
        <v>767.78499999999997</v>
      </c>
      <c r="AB78" s="111"/>
    </row>
    <row r="79" spans="1:28" ht="15.75" customHeight="1">
      <c r="A79" s="11" t="s">
        <v>88</v>
      </c>
      <c r="B79" s="12">
        <f>'Formulário Anual 2024'!B79</f>
        <v>40</v>
      </c>
      <c r="C79" s="22" t="str">
        <f>'Formulário Anual 2024'!C79</f>
        <v>✔</v>
      </c>
      <c r="D79" s="15">
        <f>IF($B79&gt;0,IF(C79="✖",0,'Tabela de Produtos Bimestral'!C17),0)</f>
        <v>210.68</v>
      </c>
      <c r="E79" s="22" t="str">
        <f>'Formulário Anual 2024'!E79</f>
        <v>✔</v>
      </c>
      <c r="F79" s="15">
        <f>IF($B79&gt;0,IF(E79="✖",0,'Tabela de Produtos Bimestral'!D17),0)</f>
        <v>170.47499999999999</v>
      </c>
      <c r="G79" s="22" t="str">
        <f>'Formulário Anual 2024'!G79</f>
        <v>✔</v>
      </c>
      <c r="H79" s="15">
        <f>IF($B79&gt;0,IF(G79="✖",0,'Tabela de Produtos Bimestral'!H17),0)</f>
        <v>41.407499999999999</v>
      </c>
      <c r="I79" s="24"/>
      <c r="J79" s="24"/>
      <c r="K79" s="22" t="str">
        <f>'Formulário Anual 2024'!K79</f>
        <v>✔</v>
      </c>
      <c r="L79" s="15">
        <f>IF($B79&gt;0,IF(K79="✖",0,'Tabela de Produtos Bimestral'!L17),0)</f>
        <v>233.86500000000001</v>
      </c>
      <c r="M79" s="22" t="str">
        <f>'Formulário Anual 2024'!M79</f>
        <v>✔</v>
      </c>
      <c r="N79" s="15">
        <f>IF($B79&gt;0,IF(M79="✖",0,IF(M$77="✖",'Tabela de Produtos Bimestral'!P17,'Tabela de Produtos Bimestral'!Q17)),0)</f>
        <v>101.80249999999999</v>
      </c>
      <c r="O79" s="22" t="str">
        <f>'Formulário Anual 2024'!O79</f>
        <v>✔</v>
      </c>
      <c r="P79" s="15">
        <f>IF($B79&gt;0,IF(O79="✖",0,IF(O$77="✖",'Tabela de Produtos Bimestral'!R17,'Tabela de Produtos Bimestral'!X17)),0)</f>
        <v>9.5549999999999997</v>
      </c>
      <c r="Q79" s="22" t="str">
        <f>'Formulário Anual 2024'!Q79</f>
        <v>✖</v>
      </c>
      <c r="R79" s="15">
        <f>IF($B79&gt;0,IF(Q79="✖",0,'Tabela de Produtos Bimestral'!AD17),0)</f>
        <v>0</v>
      </c>
      <c r="S79" s="22" t="str">
        <f>'Formulário Anual 2024'!S79</f>
        <v>✖</v>
      </c>
      <c r="T79" s="15">
        <f>IF($B79&gt;0,IF(S79="✖",0,'Tabela de Produtos Bimestral'!AE17),0)</f>
        <v>0</v>
      </c>
      <c r="U79" s="22" t="str">
        <f>'Formulário Anual 2024'!U79</f>
        <v>✖</v>
      </c>
      <c r="V79" s="15">
        <f>IF($B79&gt;0,IF(U79="✖",0,'Tabela de Produtos Bimestral'!AF17),0)</f>
        <v>0</v>
      </c>
      <c r="W79" s="22" t="str">
        <f>'Formulário Anual 2024'!W79</f>
        <v>✖</v>
      </c>
      <c r="X79" s="15">
        <f>IF($B79&gt;0,IF(W79="✖",0,'Tabela de Produtos Bimestral'!AG17),0)</f>
        <v>0</v>
      </c>
      <c r="Y79" s="22" t="str">
        <f>'Formulário Anual 2024'!Y79</f>
        <v>✖</v>
      </c>
      <c r="Z79" s="15">
        <f>IF($B79&gt;0,IF(Y79="✖",0,'Tabela de Produtos Bimestral'!AH17),0)</f>
        <v>0</v>
      </c>
      <c r="AA79" s="132">
        <f t="shared" si="6"/>
        <v>767.78499999999997</v>
      </c>
      <c r="AB79" s="111"/>
    </row>
    <row r="80" spans="1:28" ht="21" customHeight="1">
      <c r="B80" s="6"/>
      <c r="C80" s="134" t="s">
        <v>55</v>
      </c>
      <c r="D80" s="135"/>
      <c r="E80" s="135"/>
      <c r="F80" s="135"/>
      <c r="G80" s="135"/>
      <c r="H80" s="135"/>
      <c r="I80" s="135"/>
      <c r="J80" s="135"/>
      <c r="K80" s="135"/>
      <c r="L80" s="120"/>
      <c r="M80" s="134" t="str">
        <f>IF(M77="✔","*Não se aplica desconto","Desconto aplicável")</f>
        <v>Desconto aplicável</v>
      </c>
      <c r="N80" s="120"/>
      <c r="O80" s="134" t="str">
        <f>IF(O77="✔","*Não se aplica desconto","Desconto aplicável")</f>
        <v>Desconto aplicável</v>
      </c>
      <c r="P80" s="120"/>
      <c r="Q80" s="134" t="s">
        <v>56</v>
      </c>
      <c r="R80" s="135"/>
      <c r="S80" s="135"/>
      <c r="T80" s="135"/>
      <c r="U80" s="135"/>
      <c r="V80" s="135"/>
      <c r="W80" s="135"/>
      <c r="X80" s="135"/>
      <c r="Y80" s="135"/>
      <c r="Z80" s="120"/>
    </row>
    <row r="81" spans="1:30" ht="15" customHeight="1">
      <c r="B81" s="6"/>
      <c r="C81" s="121"/>
      <c r="D81" s="125"/>
      <c r="E81" s="125"/>
      <c r="F81" s="125"/>
      <c r="G81" s="125"/>
      <c r="H81" s="125"/>
      <c r="I81" s="125"/>
      <c r="J81" s="125"/>
      <c r="K81" s="125"/>
      <c r="L81" s="122"/>
      <c r="M81" s="121"/>
      <c r="N81" s="122"/>
      <c r="O81" s="121"/>
      <c r="P81" s="122"/>
      <c r="Q81" s="121"/>
      <c r="R81" s="125"/>
      <c r="S81" s="125"/>
      <c r="T81" s="125"/>
      <c r="U81" s="125"/>
      <c r="V81" s="125"/>
      <c r="W81" s="125"/>
      <c r="X81" s="125"/>
      <c r="Y81" s="125"/>
      <c r="Z81" s="122"/>
    </row>
    <row r="82" spans="1:30" ht="15.75" customHeight="1">
      <c r="B82" s="6"/>
    </row>
    <row r="83" spans="1:30" ht="15.75" customHeight="1">
      <c r="B83" s="6"/>
    </row>
    <row r="84" spans="1:30" ht="21" customHeight="1">
      <c r="A84" s="126" t="s">
        <v>84</v>
      </c>
      <c r="B84" s="136" t="s">
        <v>34</v>
      </c>
      <c r="C84" s="110"/>
      <c r="D84" s="110"/>
      <c r="E84" s="110"/>
      <c r="F84" s="110"/>
      <c r="G84" s="110"/>
      <c r="H84" s="110"/>
      <c r="I84" s="110"/>
      <c r="J84" s="110"/>
      <c r="K84" s="111"/>
    </row>
    <row r="85" spans="1:30" ht="92.25" customHeight="1">
      <c r="A85" s="128"/>
      <c r="B85" s="118" t="s">
        <v>57</v>
      </c>
      <c r="C85" s="111"/>
      <c r="D85" s="136" t="s">
        <v>58</v>
      </c>
      <c r="E85" s="111"/>
      <c r="F85" s="136" t="s">
        <v>59</v>
      </c>
      <c r="G85" s="111"/>
      <c r="H85" s="136" t="s">
        <v>60</v>
      </c>
      <c r="I85" s="111"/>
      <c r="J85" s="136" t="s">
        <v>61</v>
      </c>
      <c r="K85" s="111"/>
    </row>
    <row r="86" spans="1:30" ht="15.75" customHeight="1">
      <c r="A86" s="11" t="s">
        <v>87</v>
      </c>
      <c r="B86" s="152">
        <f t="shared" ref="B86:B87" si="7">SUM(C78:Z78)</f>
        <v>767.78499999999997</v>
      </c>
      <c r="C86" s="111"/>
      <c r="D86" s="147" t="str">
        <f>IF($C$149&lt;100,"0%",IF($C$149&lt;200,"5%",IF($C$149&lt;300,"10%",IF($C$149&lt;400,"15%","20%"))))</f>
        <v>20%</v>
      </c>
      <c r="E86" s="120"/>
      <c r="F86" s="176">
        <f>H150</f>
        <v>0.1208814</v>
      </c>
      <c r="G86" s="111"/>
      <c r="H86" s="138">
        <f>'cálculos 1º Bim'!AM16</f>
        <v>514.92809607799995</v>
      </c>
      <c r="I86" s="111"/>
      <c r="J86" s="138">
        <f>'cálculos 1º Bim'!AN16</f>
        <v>521.41707430099996</v>
      </c>
      <c r="K86" s="111"/>
    </row>
    <row r="87" spans="1:30" ht="15.75" customHeight="1">
      <c r="A87" s="11" t="s">
        <v>88</v>
      </c>
      <c r="B87" s="152">
        <f t="shared" si="7"/>
        <v>767.78499999999997</v>
      </c>
      <c r="C87" s="111"/>
      <c r="D87" s="121"/>
      <c r="E87" s="122"/>
      <c r="F87" s="176">
        <f>H150</f>
        <v>0.1208814</v>
      </c>
      <c r="G87" s="111"/>
      <c r="H87" s="138">
        <f>'cálculos 1º Bim'!AM17</f>
        <v>514.92809607799995</v>
      </c>
      <c r="I87" s="111"/>
      <c r="J87" s="138">
        <f>'cálculos 1º Bim'!AN17</f>
        <v>521.41707430099996</v>
      </c>
      <c r="K87" s="111"/>
    </row>
    <row r="88" spans="1:30" ht="15.75" customHeight="1">
      <c r="B88" s="6"/>
    </row>
    <row r="89" spans="1:30" ht="15.75" customHeight="1">
      <c r="B89" s="6"/>
    </row>
    <row r="90" spans="1:30" ht="42" customHeight="1">
      <c r="A90" s="126" t="s">
        <v>89</v>
      </c>
      <c r="B90" s="129" t="s">
        <v>28</v>
      </c>
      <c r="C90" s="115" t="s">
        <v>29</v>
      </c>
      <c r="D90" s="111"/>
      <c r="E90" s="182" t="s">
        <v>30</v>
      </c>
      <c r="F90" s="183"/>
      <c r="G90" s="183"/>
      <c r="H90" s="183"/>
      <c r="I90" s="183"/>
      <c r="J90" s="183"/>
      <c r="K90" s="183"/>
      <c r="L90" s="183"/>
      <c r="M90" s="183"/>
      <c r="N90" s="163"/>
      <c r="O90" s="177" t="s">
        <v>76</v>
      </c>
      <c r="P90" s="120"/>
      <c r="Q90" s="33" t="s">
        <v>33</v>
      </c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146" t="s">
        <v>34</v>
      </c>
      <c r="AD90" s="143"/>
    </row>
    <row r="91" spans="1:30" ht="78" customHeight="1">
      <c r="A91" s="127"/>
      <c r="B91" s="127"/>
      <c r="C91" s="119" t="s">
        <v>35</v>
      </c>
      <c r="D91" s="120"/>
      <c r="E91" s="119" t="s">
        <v>77</v>
      </c>
      <c r="F91" s="120"/>
      <c r="G91" s="119" t="s">
        <v>63</v>
      </c>
      <c r="H91" s="120"/>
      <c r="I91" s="119" t="s">
        <v>90</v>
      </c>
      <c r="J91" s="120"/>
      <c r="K91" s="119" t="s">
        <v>91</v>
      </c>
      <c r="L91" s="120"/>
      <c r="M91" s="119" t="s">
        <v>86</v>
      </c>
      <c r="N91" s="120"/>
      <c r="O91" s="178"/>
      <c r="P91" s="179"/>
      <c r="Q91" s="130" t="s">
        <v>42</v>
      </c>
      <c r="R91" s="111"/>
      <c r="S91" s="130" t="s">
        <v>44</v>
      </c>
      <c r="T91" s="111"/>
      <c r="U91" s="130" t="s">
        <v>45</v>
      </c>
      <c r="V91" s="111"/>
      <c r="W91" s="130" t="s">
        <v>46</v>
      </c>
      <c r="X91" s="111"/>
      <c r="Y91" s="130" t="s">
        <v>47</v>
      </c>
      <c r="Z91" s="111"/>
      <c r="AA91" s="130" t="s">
        <v>69</v>
      </c>
      <c r="AB91" s="111"/>
      <c r="AC91" s="131" t="s">
        <v>48</v>
      </c>
      <c r="AD91" s="150"/>
    </row>
    <row r="92" spans="1:30" ht="25.5" customHeight="1">
      <c r="A92" s="128"/>
      <c r="B92" s="128"/>
      <c r="C92" s="121"/>
      <c r="D92" s="122"/>
      <c r="E92" s="121"/>
      <c r="F92" s="122"/>
      <c r="G92" s="121"/>
      <c r="H92" s="122"/>
      <c r="I92" s="121"/>
      <c r="J92" s="122"/>
      <c r="K92" s="121"/>
      <c r="L92" s="122"/>
      <c r="M92" s="121"/>
      <c r="N92" s="122"/>
      <c r="O92" s="28" t="str">
        <f>'Formulário Anual 2024'!O92</f>
        <v>✖</v>
      </c>
      <c r="P92" s="29" t="s">
        <v>49</v>
      </c>
      <c r="Q92" s="30" t="str">
        <f>'Formulário Anual 2024'!Q92</f>
        <v>✖</v>
      </c>
      <c r="R92" s="9" t="s">
        <v>49</v>
      </c>
      <c r="S92" s="30" t="str">
        <f>'Formulário Anual 2024'!S92</f>
        <v>✖</v>
      </c>
      <c r="T92" s="9" t="s">
        <v>49</v>
      </c>
      <c r="U92" s="30" t="str">
        <f>'Formulário Anual 2024'!U92</f>
        <v>✖</v>
      </c>
      <c r="V92" s="9" t="s">
        <v>49</v>
      </c>
      <c r="W92" s="30" t="str">
        <f>'Formulário Anual 2024'!W92</f>
        <v>✖</v>
      </c>
      <c r="X92" s="9" t="s">
        <v>49</v>
      </c>
      <c r="Y92" s="30" t="str">
        <f>'Formulário Anual 2024'!Y92</f>
        <v>✖</v>
      </c>
      <c r="Z92" s="9" t="s">
        <v>49</v>
      </c>
      <c r="AA92" s="30" t="str">
        <f>'Formulário Anual 2024'!AA92</f>
        <v>✖</v>
      </c>
      <c r="AB92" s="9" t="s">
        <v>49</v>
      </c>
      <c r="AC92" s="121"/>
      <c r="AD92" s="151"/>
    </row>
    <row r="93" spans="1:30" ht="15.75" customHeight="1">
      <c r="A93" s="11" t="s">
        <v>92</v>
      </c>
      <c r="B93" s="12">
        <f>'Formulário Anual 2024'!B93</f>
        <v>25</v>
      </c>
      <c r="C93" s="22" t="str">
        <f>'Formulário Anual 2024'!C93</f>
        <v>✔</v>
      </c>
      <c r="D93" s="15">
        <f>IF($B93&gt;0,IF(C93="✖",0,'Tabela de Produtos Bimestral'!C18),0)</f>
        <v>210.68</v>
      </c>
      <c r="E93" s="22" t="str">
        <f>'Formulário Anual 2024'!E93</f>
        <v>✔</v>
      </c>
      <c r="F93" s="15">
        <f>IF($B93&gt;0,IF(E93="✖",0,'Tabela de Produtos Bimestral'!D18),0)</f>
        <v>271.63749999999999</v>
      </c>
      <c r="G93" s="22" t="str">
        <f>'Formulário Anual 2024'!G93</f>
        <v>✔</v>
      </c>
      <c r="H93" s="15">
        <f>IF($B93&gt;0,IF(G93="✖",0,'Tabela de Produtos Bimestral'!H18),0)</f>
        <v>41.407499999999999</v>
      </c>
      <c r="I93" s="22" t="str">
        <f>'Formulário Anual 2024'!I93</f>
        <v>✔</v>
      </c>
      <c r="J93" s="15">
        <f>IF($B93&gt;0,IF(I93="✖",0,'Tabela de Produtos Bimestral'!J18),0)</f>
        <v>54.911999999999999</v>
      </c>
      <c r="K93" s="36"/>
      <c r="L93" s="37"/>
      <c r="M93" s="22" t="str">
        <f>'Formulário Anual 2024'!M93</f>
        <v>✖</v>
      </c>
      <c r="N93" s="15">
        <f>IF($B93&gt;0,IF(M93="✖",0,'Tabela de Produtos Bimestral'!L18),0)</f>
        <v>0</v>
      </c>
      <c r="O93" s="22" t="str">
        <f>'Formulário Anual 2024'!O93</f>
        <v>✔</v>
      </c>
      <c r="P93" s="15">
        <f>IF($B93&gt;0,IF(O93="✖",0,IF(O$92="✖",'Tabela de Produtos Bimestral'!P18,'Tabela de Produtos Bimestral'!Q18)),0)</f>
        <v>101.80249999999999</v>
      </c>
      <c r="Q93" s="22" t="str">
        <f>'Formulário Anual 2024'!Q93</f>
        <v>✔</v>
      </c>
      <c r="R93" s="15">
        <f>IF($B93&gt;0,IF(Q93="✖",0,IF(Q$92="✖",'Tabela de Produtos Bimestral'!R18,'Tabela de Produtos Bimestral'!X18)),0)</f>
        <v>9.5549999999999997</v>
      </c>
      <c r="S93" s="22" t="str">
        <f>'Formulário Anual 2024'!S93</f>
        <v>✖</v>
      </c>
      <c r="T93" s="15">
        <f>IF($B93&gt;0,IF(S93="✖",0,'Tabela de Produtos Bimestral'!AD18),0)</f>
        <v>0</v>
      </c>
      <c r="U93" s="22" t="str">
        <f>'Formulário Anual 2024'!U93</f>
        <v>✖</v>
      </c>
      <c r="V93" s="15">
        <f>IF($B93&gt;0,IF(U93="✖",0,'Tabela de Produtos Bimestral'!AE18),0)</f>
        <v>0</v>
      </c>
      <c r="W93" s="22" t="str">
        <f>'Formulário Anual 2024'!W93</f>
        <v>✖</v>
      </c>
      <c r="X93" s="15">
        <f>IF($B93&gt;0,IF(W93="✖",0,'Tabela de Produtos Bimestral'!AF18),0)</f>
        <v>0</v>
      </c>
      <c r="Y93" s="22" t="str">
        <f>'Formulário Anual 2024'!Y93</f>
        <v>✖</v>
      </c>
      <c r="Z93" s="15">
        <f>IF($B93&gt;0,IF(Y93="✖",0,'Tabela de Produtos Bimestral'!AG18),0)</f>
        <v>0</v>
      </c>
      <c r="AA93" s="22" t="str">
        <f>'Formulário Anual 2024'!AA93</f>
        <v>✖</v>
      </c>
      <c r="AB93" s="15">
        <f>IF($B93&gt;0,IF(AA93="✖",0,'Tabela de Produtos Bimestral'!AH18),0)</f>
        <v>0</v>
      </c>
      <c r="AC93" s="132">
        <f>SUM(C93:AB93)</f>
        <v>689.99450000000002</v>
      </c>
      <c r="AD93" s="111"/>
    </row>
    <row r="94" spans="1:30" ht="21" customHeight="1">
      <c r="A94" s="26"/>
      <c r="B94" s="27"/>
      <c r="C94" s="134" t="s">
        <v>55</v>
      </c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20"/>
      <c r="O94" s="134" t="str">
        <f>IF(O92="✔","*Não se aplica desconto","Desconto aplicável")</f>
        <v>Desconto aplicável</v>
      </c>
      <c r="P94" s="120"/>
      <c r="Q94" s="134" t="str">
        <f>IF(Q92="✔","*Não se aplica desconto","Desconto aplicável")</f>
        <v>Desconto aplicável</v>
      </c>
      <c r="R94" s="120"/>
      <c r="S94" s="134" t="s">
        <v>56</v>
      </c>
      <c r="T94" s="135"/>
      <c r="U94" s="135"/>
      <c r="V94" s="135"/>
      <c r="W94" s="135"/>
      <c r="X94" s="135"/>
      <c r="Y94" s="135"/>
      <c r="Z94" s="135"/>
      <c r="AA94" s="135"/>
      <c r="AB94" s="120"/>
    </row>
    <row r="95" spans="1:30" ht="15.75" customHeight="1">
      <c r="A95" s="26"/>
      <c r="B95" s="27"/>
      <c r="C95" s="121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2"/>
      <c r="O95" s="121"/>
      <c r="P95" s="122"/>
      <c r="Q95" s="121"/>
      <c r="R95" s="122"/>
      <c r="S95" s="121"/>
      <c r="T95" s="125"/>
      <c r="U95" s="125"/>
      <c r="V95" s="125"/>
      <c r="W95" s="125"/>
      <c r="X95" s="125"/>
      <c r="Y95" s="125"/>
      <c r="Z95" s="125"/>
      <c r="AA95" s="125"/>
      <c r="AB95" s="122"/>
    </row>
    <row r="96" spans="1:30" ht="15.75" customHeight="1">
      <c r="B96" s="6"/>
      <c r="J96" s="32"/>
    </row>
    <row r="97" spans="1:24" ht="15.75" customHeight="1">
      <c r="B97" s="6"/>
      <c r="J97" s="32"/>
    </row>
    <row r="98" spans="1:24" ht="21" customHeight="1">
      <c r="A98" s="126" t="s">
        <v>89</v>
      </c>
      <c r="B98" s="136" t="s">
        <v>34</v>
      </c>
      <c r="C98" s="110"/>
      <c r="D98" s="110"/>
      <c r="E98" s="110"/>
      <c r="F98" s="110"/>
      <c r="G98" s="110"/>
      <c r="H98" s="110"/>
      <c r="I98" s="110"/>
      <c r="J98" s="110"/>
      <c r="K98" s="111"/>
    </row>
    <row r="99" spans="1:24" ht="92.25" customHeight="1">
      <c r="A99" s="128"/>
      <c r="B99" s="118" t="s">
        <v>57</v>
      </c>
      <c r="C99" s="111"/>
      <c r="D99" s="136" t="s">
        <v>58</v>
      </c>
      <c r="E99" s="111"/>
      <c r="F99" s="136" t="s">
        <v>59</v>
      </c>
      <c r="G99" s="111"/>
      <c r="H99" s="136" t="s">
        <v>60</v>
      </c>
      <c r="I99" s="111"/>
      <c r="J99" s="136" t="s">
        <v>61</v>
      </c>
      <c r="K99" s="111"/>
    </row>
    <row r="100" spans="1:24" ht="15.75" customHeight="1">
      <c r="A100" s="11" t="s">
        <v>92</v>
      </c>
      <c r="B100" s="152">
        <f>SUM(C93:AB93)</f>
        <v>689.99450000000002</v>
      </c>
      <c r="C100" s="111"/>
      <c r="D100" s="176" t="str">
        <f>IF($C$149&lt;100,"0%",IF($C$149&lt;200,"5%",IF($C$149&lt;300,"10%",IF($C$149&lt;400,"15%","20%"))))</f>
        <v>20%</v>
      </c>
      <c r="E100" s="111"/>
      <c r="F100" s="176">
        <f>H150</f>
        <v>0.1208814</v>
      </c>
      <c r="G100" s="111"/>
      <c r="H100" s="138">
        <f>'cálculos 1º Bim'!AM18</f>
        <v>462.09912062470005</v>
      </c>
      <c r="I100" s="111"/>
      <c r="J100" s="138">
        <f>'cálculos 1º Bim'!AN18</f>
        <v>468.58809884770005</v>
      </c>
      <c r="K100" s="111"/>
    </row>
    <row r="101" spans="1:24" ht="15.75" customHeight="1">
      <c r="B101" s="6"/>
    </row>
    <row r="102" spans="1:24" ht="15.75" customHeight="1">
      <c r="B102" s="6"/>
    </row>
    <row r="103" spans="1:24" ht="42" customHeight="1">
      <c r="A103" s="126" t="s">
        <v>93</v>
      </c>
      <c r="B103" s="129" t="s">
        <v>94</v>
      </c>
      <c r="C103" s="115" t="s">
        <v>29</v>
      </c>
      <c r="D103" s="111"/>
      <c r="E103" s="182" t="s">
        <v>30</v>
      </c>
      <c r="F103" s="183"/>
      <c r="G103" s="183"/>
      <c r="H103" s="183"/>
      <c r="I103" s="183"/>
      <c r="J103" s="183"/>
      <c r="K103" s="183"/>
      <c r="L103" s="163"/>
      <c r="M103" s="180" t="s">
        <v>33</v>
      </c>
      <c r="N103" s="142"/>
      <c r="O103" s="142"/>
      <c r="P103" s="142"/>
      <c r="Q103" s="142"/>
      <c r="R103" s="142"/>
      <c r="S103" s="142"/>
      <c r="T103" s="142"/>
      <c r="U103" s="142"/>
      <c r="V103" s="143"/>
      <c r="W103" s="146" t="s">
        <v>34</v>
      </c>
      <c r="X103" s="143"/>
    </row>
    <row r="104" spans="1:24" ht="78" customHeight="1">
      <c r="A104" s="127"/>
      <c r="B104" s="127"/>
      <c r="C104" s="119" t="s">
        <v>35</v>
      </c>
      <c r="D104" s="120"/>
      <c r="E104" s="119" t="s">
        <v>77</v>
      </c>
      <c r="F104" s="120"/>
      <c r="G104" s="119" t="s">
        <v>63</v>
      </c>
      <c r="H104" s="120"/>
      <c r="I104" s="119" t="s">
        <v>95</v>
      </c>
      <c r="J104" s="120"/>
      <c r="K104" s="119" t="s">
        <v>91</v>
      </c>
      <c r="L104" s="120"/>
      <c r="M104" s="130" t="s">
        <v>42</v>
      </c>
      <c r="N104" s="111"/>
      <c r="O104" s="130" t="s">
        <v>44</v>
      </c>
      <c r="P104" s="111"/>
      <c r="Q104" s="130" t="s">
        <v>45</v>
      </c>
      <c r="R104" s="111"/>
      <c r="S104" s="130" t="s">
        <v>46</v>
      </c>
      <c r="T104" s="111"/>
      <c r="U104" s="130" t="s">
        <v>47</v>
      </c>
      <c r="V104" s="111"/>
      <c r="W104" s="131" t="s">
        <v>48</v>
      </c>
      <c r="X104" s="150"/>
    </row>
    <row r="105" spans="1:24" ht="25.5" customHeight="1">
      <c r="A105" s="128"/>
      <c r="B105" s="128"/>
      <c r="C105" s="121"/>
      <c r="D105" s="122"/>
      <c r="E105" s="121"/>
      <c r="F105" s="122"/>
      <c r="G105" s="121"/>
      <c r="H105" s="122"/>
      <c r="I105" s="121"/>
      <c r="J105" s="122"/>
      <c r="K105" s="121"/>
      <c r="L105" s="122"/>
      <c r="M105" s="30" t="str">
        <f>'Formulário Anual 2024'!M105</f>
        <v>✖</v>
      </c>
      <c r="N105" s="9" t="s">
        <v>49</v>
      </c>
      <c r="O105" s="30" t="str">
        <f>'Formulário Anual 2024'!O105</f>
        <v>✖</v>
      </c>
      <c r="P105" s="9" t="s">
        <v>49</v>
      </c>
      <c r="Q105" s="30" t="str">
        <f>'Formulário Anual 2024'!Q105</f>
        <v>✖</v>
      </c>
      <c r="R105" s="9" t="s">
        <v>49</v>
      </c>
      <c r="S105" s="30" t="str">
        <f>'Formulário Anual 2024'!S105</f>
        <v>✖</v>
      </c>
      <c r="T105" s="9" t="s">
        <v>49</v>
      </c>
      <c r="U105" s="30" t="str">
        <f>'Formulário Anual 2024'!U105</f>
        <v>✖</v>
      </c>
      <c r="V105" s="9" t="s">
        <v>49</v>
      </c>
      <c r="W105" s="121"/>
      <c r="X105" s="151"/>
    </row>
    <row r="106" spans="1:24" ht="15.75" customHeight="1">
      <c r="A106" s="11" t="s">
        <v>96</v>
      </c>
      <c r="B106" s="12">
        <f>'Formulário Anual 2024'!B106</f>
        <v>0</v>
      </c>
      <c r="C106" s="22" t="str">
        <f>'Formulário Anual 2024'!C106</f>
        <v>✔</v>
      </c>
      <c r="D106" s="15">
        <f>IF($B106&gt;0,IF(C106="✖",0,'Tabela de Produtos Bimestral'!C19),0)</f>
        <v>0</v>
      </c>
      <c r="E106" s="22" t="str">
        <f>'Formulário Anual 2024'!E106</f>
        <v>✔</v>
      </c>
      <c r="F106" s="15">
        <f>IF($B106&gt;0,IF(E106="✖",0,'Tabela de Produtos Bimestral'!D19),0)</f>
        <v>0</v>
      </c>
      <c r="G106" s="22" t="str">
        <f>'Formulário Anual 2024'!G106</f>
        <v>✖</v>
      </c>
      <c r="H106" s="15">
        <f>IF($B106&gt;0,IF(G106="✖",0,'Tabela de Produtos Bimestral'!H19),0)</f>
        <v>0</v>
      </c>
      <c r="I106" s="22" t="str">
        <f>'Formulário Anual 2024'!I106</f>
        <v>✖</v>
      </c>
      <c r="J106" s="15">
        <f>IF($B106&gt;0,IF(I106="✖",0,'Tabela de Produtos Bimestral'!J19),0)</f>
        <v>0</v>
      </c>
      <c r="K106" s="36"/>
      <c r="L106" s="37"/>
      <c r="M106" s="22" t="str">
        <f>'Formulário Anual 2024'!M106</f>
        <v>✖</v>
      </c>
      <c r="N106" s="15">
        <f>IF($B106&gt;0,IF(M106="✖",0,IF(M$105="✖",'Tabela de Produtos Bimestral'!R19,'Tabela de Produtos Bimestral'!X19)),0)</f>
        <v>0</v>
      </c>
      <c r="O106" s="22" t="str">
        <f>'Formulário Anual 2024'!O106</f>
        <v>✖</v>
      </c>
      <c r="P106" s="15">
        <f>IF($B106&gt;0,IF(O106="✖",0,'Tabela de Produtos Bimestral'!AD19),0)</f>
        <v>0</v>
      </c>
      <c r="Q106" s="22" t="str">
        <f>'Formulário Anual 2024'!Q106</f>
        <v>✖</v>
      </c>
      <c r="R106" s="15">
        <f>IF($B106&gt;0,IF(Q106="✖",0,'Tabela de Produtos Bimestral'!AE19),0)</f>
        <v>0</v>
      </c>
      <c r="S106" s="22" t="str">
        <f>'Formulário Anual 2024'!S106</f>
        <v>✖</v>
      </c>
      <c r="T106" s="15">
        <f>IF($B106&gt;0,IF(S106="✖",0,'Tabela de Produtos Bimestral'!AF19),0)</f>
        <v>0</v>
      </c>
      <c r="U106" s="22" t="str">
        <f>'Formulário Anual 2024'!U106</f>
        <v>✖</v>
      </c>
      <c r="V106" s="15">
        <f>IF($B106&gt;0,IF(U106="✖",0,'Tabela de Produtos Bimestral'!AG19),0)</f>
        <v>0</v>
      </c>
      <c r="W106" s="132">
        <f t="shared" ref="W106:W107" si="8">SUM(C106:V106)</f>
        <v>0</v>
      </c>
      <c r="X106" s="111"/>
    </row>
    <row r="107" spans="1:24" ht="15.75" customHeight="1">
      <c r="A107" s="11" t="s">
        <v>97</v>
      </c>
      <c r="B107" s="12">
        <f>'Formulário Anual 2024'!B107</f>
        <v>0</v>
      </c>
      <c r="C107" s="22" t="str">
        <f>'Formulário Anual 2024'!C107</f>
        <v>✔</v>
      </c>
      <c r="D107" s="15">
        <f>IF($B107&gt;0,IF(C107="✖",0,'Tabela de Produtos Bimestral'!C20),0)</f>
        <v>0</v>
      </c>
      <c r="E107" s="35"/>
      <c r="F107" s="24"/>
      <c r="G107" s="35"/>
      <c r="H107" s="24"/>
      <c r="I107" s="22" t="str">
        <f>'Formulário Anual 2024'!I107</f>
        <v>✖</v>
      </c>
      <c r="J107" s="15">
        <f>IF($B107&gt;0,IF(I107="✖",0,'Tabela de Produtos Bimestral'!J20),0)</f>
        <v>0</v>
      </c>
      <c r="K107" s="36"/>
      <c r="L107" s="37"/>
      <c r="M107" s="35"/>
      <c r="N107" s="24"/>
      <c r="O107" s="35"/>
      <c r="P107" s="24"/>
      <c r="Q107" s="35"/>
      <c r="R107" s="24"/>
      <c r="S107" s="35"/>
      <c r="T107" s="24"/>
      <c r="U107" s="35"/>
      <c r="V107" s="24"/>
      <c r="W107" s="132">
        <f t="shared" si="8"/>
        <v>0</v>
      </c>
      <c r="X107" s="111"/>
    </row>
    <row r="108" spans="1:24" ht="15" customHeight="1">
      <c r="B108" s="6"/>
      <c r="C108" s="134" t="s">
        <v>55</v>
      </c>
      <c r="D108" s="135"/>
      <c r="E108" s="135"/>
      <c r="F108" s="135"/>
      <c r="G108" s="135"/>
      <c r="H108" s="135"/>
      <c r="I108" s="135"/>
      <c r="J108" s="135"/>
      <c r="K108" s="135"/>
      <c r="L108" s="120"/>
      <c r="M108" s="184" t="str">
        <f>IF(M106="✔","*Não se aplica desconto","Desconto aplicável")</f>
        <v>Desconto aplicável</v>
      </c>
      <c r="N108" s="149"/>
      <c r="O108" s="134" t="s">
        <v>56</v>
      </c>
      <c r="P108" s="135"/>
      <c r="Q108" s="135"/>
      <c r="R108" s="135"/>
      <c r="S108" s="135"/>
      <c r="T108" s="135"/>
      <c r="U108" s="135"/>
      <c r="V108" s="120"/>
    </row>
    <row r="109" spans="1:24" ht="15" customHeight="1">
      <c r="B109" s="6"/>
      <c r="C109" s="121"/>
      <c r="D109" s="125"/>
      <c r="E109" s="125"/>
      <c r="F109" s="125"/>
      <c r="G109" s="125"/>
      <c r="H109" s="125"/>
      <c r="I109" s="125"/>
      <c r="J109" s="125"/>
      <c r="K109" s="125"/>
      <c r="L109" s="122"/>
      <c r="M109" s="121"/>
      <c r="N109" s="122"/>
      <c r="O109" s="121"/>
      <c r="P109" s="125"/>
      <c r="Q109" s="125"/>
      <c r="R109" s="125"/>
      <c r="S109" s="125"/>
      <c r="T109" s="125"/>
      <c r="U109" s="125"/>
      <c r="V109" s="122"/>
    </row>
    <row r="110" spans="1:24" ht="15.75" customHeight="1">
      <c r="B110" s="6"/>
    </row>
    <row r="111" spans="1:24" ht="15.75" customHeight="1">
      <c r="B111" s="6"/>
    </row>
    <row r="112" spans="1:24" ht="15.75" customHeight="1">
      <c r="A112" s="126" t="s">
        <v>93</v>
      </c>
      <c r="B112" s="136" t="s">
        <v>34</v>
      </c>
      <c r="C112" s="110"/>
      <c r="D112" s="110"/>
      <c r="E112" s="110"/>
      <c r="F112" s="110"/>
      <c r="G112" s="110"/>
      <c r="H112" s="110"/>
      <c r="I112" s="110"/>
      <c r="J112" s="110"/>
      <c r="K112" s="111"/>
    </row>
    <row r="113" spans="1:11" ht="92.25" customHeight="1">
      <c r="A113" s="128"/>
      <c r="B113" s="118" t="s">
        <v>57</v>
      </c>
      <c r="C113" s="111"/>
      <c r="D113" s="136" t="s">
        <v>58</v>
      </c>
      <c r="E113" s="111"/>
      <c r="F113" s="136" t="s">
        <v>59</v>
      </c>
      <c r="G113" s="111"/>
      <c r="H113" s="136" t="s">
        <v>60</v>
      </c>
      <c r="I113" s="111"/>
      <c r="J113" s="136" t="s">
        <v>61</v>
      </c>
      <c r="K113" s="111"/>
    </row>
    <row r="114" spans="1:11" ht="15.75" customHeight="1">
      <c r="A114" s="11" t="s">
        <v>96</v>
      </c>
      <c r="B114" s="152">
        <f t="shared" ref="B114:B115" si="9">SUM(C106:V106)</f>
        <v>0</v>
      </c>
      <c r="C114" s="111"/>
      <c r="D114" s="147" t="str">
        <f>IF($C$149&lt;100,"0%",IF($C$149&lt;200,"5%",IF($C$149&lt;300,"10%",IF($C$149&lt;400,"15%","20%"))))</f>
        <v>20%</v>
      </c>
      <c r="E114" s="120"/>
      <c r="F114" s="176">
        <f>H150</f>
        <v>0.1208814</v>
      </c>
      <c r="G114" s="111"/>
      <c r="H114" s="138">
        <f>'cálculos 1º Bim'!AM19</f>
        <v>0</v>
      </c>
      <c r="I114" s="111"/>
      <c r="J114" s="138">
        <f>'cálculos 1º Bim'!AN19</f>
        <v>0</v>
      </c>
      <c r="K114" s="111"/>
    </row>
    <row r="115" spans="1:11" ht="15.75" customHeight="1">
      <c r="A115" s="11" t="s">
        <v>97</v>
      </c>
      <c r="B115" s="152">
        <f t="shared" si="9"/>
        <v>0</v>
      </c>
      <c r="C115" s="111"/>
      <c r="D115" s="121"/>
      <c r="E115" s="122"/>
      <c r="F115" s="176">
        <f>H150</f>
        <v>0.1208814</v>
      </c>
      <c r="G115" s="111"/>
      <c r="H115" s="138">
        <f>'cálculos 1º Bim'!AM20</f>
        <v>0</v>
      </c>
      <c r="I115" s="111"/>
      <c r="J115" s="138">
        <f>'cálculos 1º Bim'!AN20</f>
        <v>0</v>
      </c>
      <c r="K115" s="111"/>
    </row>
    <row r="116" spans="1:11" ht="15.75" customHeight="1">
      <c r="B116" s="6"/>
    </row>
    <row r="117" spans="1:11" ht="15.75" customHeight="1">
      <c r="B117" s="6"/>
    </row>
    <row r="118" spans="1:11" ht="15.75" customHeight="1">
      <c r="B118" s="6"/>
    </row>
    <row r="119" spans="1:11" ht="47.25" customHeight="1">
      <c r="A119" s="126" t="s">
        <v>98</v>
      </c>
      <c r="B119" s="171" t="s">
        <v>99</v>
      </c>
      <c r="C119" s="110"/>
      <c r="D119" s="110"/>
      <c r="E119" s="110"/>
      <c r="F119" s="110"/>
      <c r="G119" s="111"/>
      <c r="H119" s="172" t="s">
        <v>100</v>
      </c>
      <c r="I119" s="120"/>
    </row>
    <row r="120" spans="1:11" ht="15.75" customHeight="1">
      <c r="A120" s="128"/>
      <c r="B120" s="173" t="s">
        <v>101</v>
      </c>
      <c r="C120" s="111"/>
      <c r="D120" s="173" t="s">
        <v>102</v>
      </c>
      <c r="E120" s="110"/>
      <c r="F120" s="110"/>
      <c r="G120" s="111"/>
      <c r="H120" s="121"/>
      <c r="I120" s="122"/>
    </row>
    <row r="121" spans="1:11" ht="15.75" customHeight="1">
      <c r="A121" s="11" t="s">
        <v>52</v>
      </c>
      <c r="B121" s="157">
        <f>'Formulário Anual 2024'!B121</f>
        <v>0</v>
      </c>
      <c r="C121" s="111"/>
      <c r="D121" s="155">
        <f t="shared" ref="D121:D123" si="10">910.56/0.57*1.0616</f>
        <v>1695.8780631578948</v>
      </c>
      <c r="E121" s="110"/>
      <c r="F121" s="110"/>
      <c r="G121" s="111"/>
      <c r="H121" s="156">
        <f t="shared" ref="H121:H128" si="11">B121*D121</f>
        <v>0</v>
      </c>
      <c r="I121" s="111"/>
    </row>
    <row r="122" spans="1:11" ht="15.75" customHeight="1">
      <c r="A122" s="11" t="s">
        <v>53</v>
      </c>
      <c r="B122" s="157">
        <f>'Formulário Anual 2024'!B122</f>
        <v>0</v>
      </c>
      <c r="C122" s="111"/>
      <c r="D122" s="155">
        <f t="shared" si="10"/>
        <v>1695.8780631578948</v>
      </c>
      <c r="E122" s="110"/>
      <c r="F122" s="110"/>
      <c r="G122" s="111"/>
      <c r="H122" s="156">
        <f t="shared" si="11"/>
        <v>0</v>
      </c>
      <c r="I122" s="111"/>
    </row>
    <row r="123" spans="1:11" ht="15.75" customHeight="1">
      <c r="A123" s="11" t="s">
        <v>54</v>
      </c>
      <c r="B123" s="157">
        <f>'Formulário Anual 2024'!B123</f>
        <v>0</v>
      </c>
      <c r="C123" s="111"/>
      <c r="D123" s="155">
        <f t="shared" si="10"/>
        <v>1695.8780631578948</v>
      </c>
      <c r="E123" s="110"/>
      <c r="F123" s="110"/>
      <c r="G123" s="111"/>
      <c r="H123" s="156">
        <f t="shared" si="11"/>
        <v>0</v>
      </c>
      <c r="I123" s="111"/>
    </row>
    <row r="124" spans="1:11" ht="15.75" customHeight="1">
      <c r="A124" s="11" t="s">
        <v>70</v>
      </c>
      <c r="B124" s="157">
        <f>'Formulário Anual 2024'!B124</f>
        <v>0</v>
      </c>
      <c r="C124" s="111"/>
      <c r="D124" s="155">
        <f t="shared" ref="D124:D126" si="12">527.88/0.57*1.0616</f>
        <v>983.15334736842124</v>
      </c>
      <c r="E124" s="110"/>
      <c r="F124" s="110"/>
      <c r="G124" s="111"/>
      <c r="H124" s="156">
        <f t="shared" si="11"/>
        <v>0</v>
      </c>
      <c r="I124" s="111"/>
    </row>
    <row r="125" spans="1:11" ht="15.75" customHeight="1">
      <c r="A125" s="11" t="s">
        <v>71</v>
      </c>
      <c r="B125" s="157">
        <f>'Formulário Anual 2024'!B125</f>
        <v>0</v>
      </c>
      <c r="C125" s="111"/>
      <c r="D125" s="155">
        <f t="shared" si="12"/>
        <v>983.15334736842124</v>
      </c>
      <c r="E125" s="110"/>
      <c r="F125" s="110"/>
      <c r="G125" s="111"/>
      <c r="H125" s="156">
        <f t="shared" si="11"/>
        <v>0</v>
      </c>
      <c r="I125" s="111"/>
    </row>
    <row r="126" spans="1:11" ht="15.75" customHeight="1">
      <c r="A126" s="11" t="s">
        <v>72</v>
      </c>
      <c r="B126" s="157">
        <f>'Formulário Anual 2024'!B126</f>
        <v>0</v>
      </c>
      <c r="C126" s="111"/>
      <c r="D126" s="155">
        <f t="shared" si="12"/>
        <v>983.15334736842124</v>
      </c>
      <c r="E126" s="110"/>
      <c r="F126" s="110"/>
      <c r="G126" s="111"/>
      <c r="H126" s="156">
        <f t="shared" si="11"/>
        <v>0</v>
      </c>
      <c r="I126" s="111"/>
    </row>
    <row r="127" spans="1:11" ht="15.75" customHeight="1">
      <c r="A127" s="11" t="s">
        <v>73</v>
      </c>
      <c r="B127" s="157">
        <f>'Formulário Anual 2024'!B127</f>
        <v>0</v>
      </c>
      <c r="C127" s="111"/>
      <c r="D127" s="155">
        <f t="shared" ref="D127:D128" si="13">131.94/0.57*1.0616</f>
        <v>245.73246315789478</v>
      </c>
      <c r="E127" s="110"/>
      <c r="F127" s="110"/>
      <c r="G127" s="111"/>
      <c r="H127" s="156">
        <f t="shared" si="11"/>
        <v>0</v>
      </c>
      <c r="I127" s="111"/>
    </row>
    <row r="128" spans="1:11" ht="15.75" customHeight="1">
      <c r="A128" s="11" t="s">
        <v>74</v>
      </c>
      <c r="B128" s="157">
        <f>'Formulário Anual 2024'!B128</f>
        <v>0</v>
      </c>
      <c r="C128" s="111"/>
      <c r="D128" s="155">
        <f t="shared" si="13"/>
        <v>245.73246315789478</v>
      </c>
      <c r="E128" s="110"/>
      <c r="F128" s="110"/>
      <c r="G128" s="111"/>
      <c r="H128" s="156">
        <f t="shared" si="11"/>
        <v>0</v>
      </c>
      <c r="I128" s="111"/>
    </row>
    <row r="129" spans="1:9" ht="15.75" customHeight="1">
      <c r="B129" s="6"/>
      <c r="H129" s="167">
        <f>SUM(H121:I128)</f>
        <v>0</v>
      </c>
      <c r="I129" s="111"/>
    </row>
    <row r="130" spans="1:9" ht="15.75" customHeight="1">
      <c r="B130" s="6"/>
    </row>
    <row r="131" spans="1:9" ht="15.75" customHeight="1">
      <c r="B131" s="6"/>
    </row>
    <row r="132" spans="1:9" ht="38.25" customHeight="1">
      <c r="A132" s="126" t="s">
        <v>98</v>
      </c>
      <c r="B132" s="171" t="s">
        <v>103</v>
      </c>
      <c r="C132" s="110"/>
      <c r="D132" s="110"/>
      <c r="E132" s="110"/>
      <c r="F132" s="110"/>
      <c r="G132" s="111"/>
      <c r="H132" s="172" t="s">
        <v>100</v>
      </c>
      <c r="I132" s="120"/>
    </row>
    <row r="133" spans="1:9" ht="15.75" customHeight="1">
      <c r="A133" s="128"/>
      <c r="B133" s="173" t="s">
        <v>101</v>
      </c>
      <c r="C133" s="111"/>
      <c r="D133" s="173" t="s">
        <v>102</v>
      </c>
      <c r="E133" s="110"/>
      <c r="F133" s="110"/>
      <c r="G133" s="111"/>
      <c r="H133" s="121"/>
      <c r="I133" s="122"/>
    </row>
    <row r="134" spans="1:9" ht="15.75" customHeight="1">
      <c r="A134" s="11" t="s">
        <v>52</v>
      </c>
      <c r="B134" s="157">
        <f>'Formulário Anual 2024'!B134</f>
        <v>0</v>
      </c>
      <c r="C134" s="111"/>
      <c r="D134" s="155">
        <v>0</v>
      </c>
      <c r="E134" s="110"/>
      <c r="F134" s="110"/>
      <c r="G134" s="111"/>
      <c r="H134" s="156">
        <f t="shared" ref="H134:H145" si="14">B134*D134</f>
        <v>0</v>
      </c>
      <c r="I134" s="111"/>
    </row>
    <row r="135" spans="1:9" ht="15.75" customHeight="1">
      <c r="A135" s="11" t="s">
        <v>53</v>
      </c>
      <c r="B135" s="157">
        <f>'Formulário Anual 2024'!B135</f>
        <v>0</v>
      </c>
      <c r="C135" s="111"/>
      <c r="D135" s="155">
        <v>0</v>
      </c>
      <c r="E135" s="110"/>
      <c r="F135" s="110"/>
      <c r="G135" s="111"/>
      <c r="H135" s="156">
        <f t="shared" si="14"/>
        <v>0</v>
      </c>
      <c r="I135" s="111"/>
    </row>
    <row r="136" spans="1:9" ht="15.75" customHeight="1">
      <c r="A136" s="11" t="s">
        <v>54</v>
      </c>
      <c r="B136" s="157">
        <f>'Formulário Anual 2024'!B136</f>
        <v>0</v>
      </c>
      <c r="C136" s="111"/>
      <c r="D136" s="155">
        <v>0</v>
      </c>
      <c r="E136" s="110"/>
      <c r="F136" s="110"/>
      <c r="G136" s="111"/>
      <c r="H136" s="156">
        <f t="shared" si="14"/>
        <v>0</v>
      </c>
      <c r="I136" s="111"/>
    </row>
    <row r="137" spans="1:9" ht="15.75" customHeight="1">
      <c r="A137" s="11" t="s">
        <v>70</v>
      </c>
      <c r="B137" s="157">
        <f>'Formulário Anual 2024'!B137</f>
        <v>0</v>
      </c>
      <c r="C137" s="111"/>
      <c r="D137" s="155">
        <v>0</v>
      </c>
      <c r="E137" s="110"/>
      <c r="F137" s="110"/>
      <c r="G137" s="111"/>
      <c r="H137" s="156">
        <f t="shared" si="14"/>
        <v>0</v>
      </c>
      <c r="I137" s="111"/>
    </row>
    <row r="138" spans="1:9" ht="15.75" customHeight="1">
      <c r="A138" s="11" t="s">
        <v>71</v>
      </c>
      <c r="B138" s="157">
        <f>'Formulário Anual 2024'!B138</f>
        <v>0</v>
      </c>
      <c r="C138" s="111"/>
      <c r="D138" s="155">
        <v>0</v>
      </c>
      <c r="E138" s="110"/>
      <c r="F138" s="110"/>
      <c r="G138" s="111"/>
      <c r="H138" s="156">
        <f t="shared" si="14"/>
        <v>0</v>
      </c>
      <c r="I138" s="111"/>
    </row>
    <row r="139" spans="1:9" ht="15.75" customHeight="1">
      <c r="A139" s="11" t="s">
        <v>72</v>
      </c>
      <c r="B139" s="157">
        <f>'Formulário Anual 2024'!B139</f>
        <v>0</v>
      </c>
      <c r="C139" s="111"/>
      <c r="D139" s="155">
        <v>0</v>
      </c>
      <c r="E139" s="110"/>
      <c r="F139" s="110"/>
      <c r="G139" s="111"/>
      <c r="H139" s="156">
        <f t="shared" si="14"/>
        <v>0</v>
      </c>
      <c r="I139" s="111"/>
    </row>
    <row r="140" spans="1:9" ht="15.75" customHeight="1">
      <c r="A140" s="11" t="s">
        <v>73</v>
      </c>
      <c r="B140" s="157">
        <f>'Formulário Anual 2024'!B140</f>
        <v>0</v>
      </c>
      <c r="C140" s="111"/>
      <c r="D140" s="155">
        <v>0</v>
      </c>
      <c r="E140" s="110"/>
      <c r="F140" s="110"/>
      <c r="G140" s="111"/>
      <c r="H140" s="156">
        <f t="shared" si="14"/>
        <v>0</v>
      </c>
      <c r="I140" s="111"/>
    </row>
    <row r="141" spans="1:9" ht="15.75" customHeight="1">
      <c r="A141" s="11" t="s">
        <v>74</v>
      </c>
      <c r="B141" s="157">
        <f>'Formulário Anual 2024'!B141</f>
        <v>0</v>
      </c>
      <c r="C141" s="111"/>
      <c r="D141" s="155">
        <v>0</v>
      </c>
      <c r="E141" s="110"/>
      <c r="F141" s="110"/>
      <c r="G141" s="111"/>
      <c r="H141" s="156">
        <f t="shared" si="14"/>
        <v>0</v>
      </c>
      <c r="I141" s="111"/>
    </row>
    <row r="142" spans="1:9" ht="15.75" customHeight="1">
      <c r="A142" s="11" t="s">
        <v>80</v>
      </c>
      <c r="B142" s="157">
        <f>'Formulário Anual 2024'!B142</f>
        <v>0</v>
      </c>
      <c r="C142" s="111"/>
      <c r="D142" s="155">
        <v>0</v>
      </c>
      <c r="E142" s="110"/>
      <c r="F142" s="110"/>
      <c r="G142" s="111"/>
      <c r="H142" s="156">
        <f t="shared" si="14"/>
        <v>0</v>
      </c>
      <c r="I142" s="111"/>
    </row>
    <row r="143" spans="1:9" ht="15.75" customHeight="1">
      <c r="A143" s="11" t="s">
        <v>81</v>
      </c>
      <c r="B143" s="157">
        <f>'Formulário Anual 2024'!B143</f>
        <v>0</v>
      </c>
      <c r="C143" s="111"/>
      <c r="D143" s="155">
        <v>0</v>
      </c>
      <c r="E143" s="110"/>
      <c r="F143" s="110"/>
      <c r="G143" s="111"/>
      <c r="H143" s="156">
        <f t="shared" si="14"/>
        <v>0</v>
      </c>
      <c r="I143" s="111"/>
    </row>
    <row r="144" spans="1:9" ht="15.75" customHeight="1">
      <c r="A144" s="11" t="s">
        <v>82</v>
      </c>
      <c r="B144" s="157">
        <f>'Formulário Anual 2024'!B144</f>
        <v>0</v>
      </c>
      <c r="C144" s="111"/>
      <c r="D144" s="155">
        <v>0</v>
      </c>
      <c r="E144" s="110"/>
      <c r="F144" s="110"/>
      <c r="G144" s="111"/>
      <c r="H144" s="156">
        <f t="shared" si="14"/>
        <v>0</v>
      </c>
      <c r="I144" s="111"/>
    </row>
    <row r="145" spans="1:9" ht="15.75" customHeight="1">
      <c r="A145" s="11" t="s">
        <v>83</v>
      </c>
      <c r="B145" s="157">
        <f>'Formulário Anual 2024'!B145</f>
        <v>0</v>
      </c>
      <c r="C145" s="111"/>
      <c r="D145" s="155">
        <v>0</v>
      </c>
      <c r="E145" s="110"/>
      <c r="F145" s="110"/>
      <c r="G145" s="111"/>
      <c r="H145" s="156">
        <f t="shared" si="14"/>
        <v>0</v>
      </c>
      <c r="I145" s="111"/>
    </row>
    <row r="146" spans="1:9" ht="15.75" customHeight="1">
      <c r="B146" s="6"/>
      <c r="H146" s="167">
        <f>SUM(H134:I145)</f>
        <v>0</v>
      </c>
      <c r="I146" s="111"/>
    </row>
    <row r="147" spans="1:9" ht="15.75" customHeight="1">
      <c r="B147" s="6"/>
    </row>
    <row r="148" spans="1:9" ht="15.75" customHeight="1">
      <c r="B148" s="6"/>
    </row>
    <row r="149" spans="1:9" ht="46.5" customHeight="1">
      <c r="A149" s="158" t="s">
        <v>104</v>
      </c>
      <c r="B149" s="159"/>
      <c r="C149" s="168">
        <f>SUM(B106:B107,B93,B78:B79,B59:B62,B38:B42,B18:B21)</f>
        <v>750</v>
      </c>
      <c r="D149" s="169"/>
      <c r="E149" s="159"/>
      <c r="H149" s="38" t="s">
        <v>59</v>
      </c>
    </row>
    <row r="150" spans="1:9" ht="51.75" customHeight="1">
      <c r="A150" s="158" t="s">
        <v>105</v>
      </c>
      <c r="B150" s="159"/>
      <c r="C150" s="170">
        <f>SUM('cálculos 1º Bim'!AS2:AS20)</f>
        <v>436417.45301809005</v>
      </c>
      <c r="D150" s="169"/>
      <c r="E150" s="159"/>
      <c r="H150" s="39">
        <f>'Formulário Anual 2024'!H150</f>
        <v>0.1208814</v>
      </c>
    </row>
    <row r="151" spans="1:9" ht="15.75" customHeight="1">
      <c r="B151" s="6"/>
    </row>
    <row r="152" spans="1:9" ht="51.75" customHeight="1">
      <c r="A152" s="158" t="s">
        <v>106</v>
      </c>
      <c r="B152" s="159"/>
      <c r="C152" s="170">
        <f>H129+H146</f>
        <v>0</v>
      </c>
      <c r="D152" s="169"/>
      <c r="E152" s="159"/>
    </row>
    <row r="153" spans="1:9" ht="15.75" customHeight="1">
      <c r="B153" s="6"/>
    </row>
    <row r="154" spans="1:9" ht="51.75" customHeight="1">
      <c r="A154" s="158" t="s">
        <v>107</v>
      </c>
      <c r="B154" s="159"/>
      <c r="C154" s="175">
        <f>SUM(C152,C150)</f>
        <v>436417.45301809005</v>
      </c>
      <c r="D154" s="169"/>
      <c r="E154" s="159"/>
    </row>
    <row r="155" spans="1:9" ht="15.75" customHeight="1">
      <c r="B155" s="6"/>
    </row>
    <row r="156" spans="1:9" ht="15.75" customHeight="1"/>
    <row r="157" spans="1:9" ht="15.75" customHeight="1">
      <c r="A157" s="1" t="s">
        <v>108</v>
      </c>
      <c r="B157" s="3"/>
      <c r="C157" s="44"/>
      <c r="D157" s="44"/>
      <c r="E157" s="45"/>
      <c r="F157" s="44"/>
      <c r="G157" s="46"/>
    </row>
    <row r="158" spans="1:9" ht="15.75" customHeight="1">
      <c r="A158" s="3"/>
      <c r="B158" s="3"/>
      <c r="C158" s="3"/>
      <c r="D158" s="3"/>
      <c r="E158" s="3"/>
      <c r="F158" s="3"/>
      <c r="G158" s="3"/>
    </row>
    <row r="159" spans="1:9" ht="15.75" customHeight="1">
      <c r="A159" s="160" t="s">
        <v>109</v>
      </c>
      <c r="B159" s="111"/>
      <c r="C159" s="47" t="s">
        <v>29</v>
      </c>
      <c r="D159" s="160" t="s">
        <v>110</v>
      </c>
      <c r="E159" s="111"/>
      <c r="F159" s="160" t="s">
        <v>111</v>
      </c>
      <c r="G159" s="111"/>
    </row>
    <row r="160" spans="1:9" ht="15.75" customHeight="1">
      <c r="A160" s="161" t="s">
        <v>112</v>
      </c>
      <c r="B160" s="111"/>
      <c r="C160" s="48"/>
      <c r="D160" s="174"/>
      <c r="E160" s="111"/>
      <c r="F160" s="157" t="s">
        <v>113</v>
      </c>
      <c r="G160" s="111"/>
    </row>
    <row r="161" spans="1:7" ht="15.75" customHeight="1">
      <c r="A161" s="161" t="s">
        <v>114</v>
      </c>
      <c r="B161" s="111"/>
      <c r="C161" s="48"/>
      <c r="D161" s="174"/>
      <c r="E161" s="111"/>
      <c r="F161" s="157" t="s">
        <v>113</v>
      </c>
      <c r="G161" s="111"/>
    </row>
    <row r="162" spans="1:7" ht="15.75" customHeight="1">
      <c r="A162" s="161" t="s">
        <v>115</v>
      </c>
      <c r="B162" s="111"/>
      <c r="C162" s="48"/>
      <c r="D162" s="174"/>
      <c r="E162" s="111"/>
      <c r="F162" s="157" t="s">
        <v>113</v>
      </c>
      <c r="G162" s="111"/>
    </row>
    <row r="163" spans="1:7" ht="15.75" customHeight="1">
      <c r="A163" s="161" t="s">
        <v>116</v>
      </c>
      <c r="B163" s="111"/>
      <c r="C163" s="48"/>
      <c r="D163" s="174"/>
      <c r="E163" s="111"/>
      <c r="F163" s="157" t="s">
        <v>113</v>
      </c>
      <c r="G163" s="111"/>
    </row>
    <row r="164" spans="1:7" ht="15.75" customHeight="1">
      <c r="A164" s="161" t="s">
        <v>117</v>
      </c>
      <c r="B164" s="111"/>
      <c r="C164" s="48"/>
      <c r="D164" s="174"/>
      <c r="E164" s="111"/>
      <c r="F164" s="157" t="s">
        <v>113</v>
      </c>
      <c r="G164" s="111"/>
    </row>
    <row r="165" spans="1:7" ht="15.75" customHeight="1">
      <c r="B165" s="6"/>
    </row>
    <row r="166" spans="1:7" ht="15.75" customHeight="1">
      <c r="A166" s="1" t="s">
        <v>118</v>
      </c>
      <c r="B166" s="3"/>
      <c r="C166" s="3"/>
      <c r="D166" s="3"/>
    </row>
    <row r="167" spans="1:7" ht="15.75" customHeight="1">
      <c r="A167" s="3"/>
      <c r="B167" s="3"/>
      <c r="C167" s="3"/>
      <c r="D167" s="3"/>
    </row>
    <row r="168" spans="1:7" ht="15.75" customHeight="1">
      <c r="A168" s="160" t="s">
        <v>119</v>
      </c>
      <c r="B168" s="111"/>
      <c r="C168" s="164" t="s">
        <v>120</v>
      </c>
      <c r="D168" s="163"/>
    </row>
    <row r="169" spans="1:7" ht="15.75" customHeight="1">
      <c r="A169" s="157" t="s">
        <v>121</v>
      </c>
      <c r="B169" s="111"/>
      <c r="C169" s="162">
        <v>0</v>
      </c>
      <c r="D169" s="163"/>
    </row>
    <row r="170" spans="1:7" ht="15.75" customHeight="1">
      <c r="A170" s="157" t="s">
        <v>122</v>
      </c>
      <c r="B170" s="111"/>
      <c r="C170" s="162">
        <v>0.05</v>
      </c>
      <c r="D170" s="163"/>
    </row>
    <row r="171" spans="1:7" ht="15.75" customHeight="1">
      <c r="A171" s="157" t="s">
        <v>123</v>
      </c>
      <c r="B171" s="111"/>
      <c r="C171" s="162">
        <v>0.1</v>
      </c>
      <c r="D171" s="163"/>
    </row>
    <row r="172" spans="1:7" ht="15.75" customHeight="1">
      <c r="A172" s="157" t="s">
        <v>124</v>
      </c>
      <c r="B172" s="111"/>
      <c r="C172" s="162">
        <v>0.15</v>
      </c>
      <c r="D172" s="163"/>
    </row>
    <row r="173" spans="1:7" ht="15.75" customHeight="1">
      <c r="A173" s="157" t="s">
        <v>125</v>
      </c>
      <c r="B173" s="111"/>
      <c r="C173" s="162">
        <v>0.2</v>
      </c>
      <c r="D173" s="163"/>
    </row>
    <row r="174" spans="1:7" ht="15.75" customHeight="1"/>
    <row r="175" spans="1:7" ht="15.75" customHeight="1"/>
    <row r="176" spans="1:7" ht="15.75" customHeight="1"/>
    <row r="177" spans="1:23" ht="15.75" customHeight="1">
      <c r="A177" s="1" t="s">
        <v>126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</row>
    <row r="178" spans="1:23" ht="94.5" customHeight="1">
      <c r="A178" s="165" t="s">
        <v>127</v>
      </c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</row>
    <row r="179" spans="1:23" ht="15.75" customHeight="1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1:23" ht="60.75" customHeight="1">
      <c r="A180" s="165" t="s">
        <v>128</v>
      </c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</row>
    <row r="181" spans="1:23" ht="15.75" customHeight="1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1:23" ht="24" customHeight="1">
      <c r="A182" s="165" t="s">
        <v>129</v>
      </c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</row>
    <row r="183" spans="1:23" ht="15.75" customHeight="1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1:23" ht="15.75" customHeight="1">
      <c r="A184" s="165" t="s">
        <v>130</v>
      </c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</row>
    <row r="185" spans="1:23" ht="15.75" customHeight="1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1:23" ht="15.75" customHeight="1">
      <c r="A186" s="165" t="s">
        <v>131</v>
      </c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</row>
    <row r="187" spans="1:23" ht="15.75" customHeight="1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1:23" ht="15.75" customHeight="1">
      <c r="A188" s="165" t="s">
        <v>132</v>
      </c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</row>
    <row r="189" spans="1:23" ht="15.75" customHeight="1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</row>
    <row r="190" spans="1:23" ht="73.5" customHeight="1">
      <c r="A190" s="165" t="s">
        <v>133</v>
      </c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</row>
    <row r="191" spans="1:23" ht="15.75" customHeight="1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</row>
    <row r="192" spans="1:23" ht="51" customHeight="1">
      <c r="A192" s="165" t="s">
        <v>134</v>
      </c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</row>
    <row r="193" spans="1:23" ht="15.75" customHeight="1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</row>
    <row r="194" spans="1:23" ht="15.75" customHeight="1">
      <c r="A194" s="1" t="s">
        <v>135</v>
      </c>
      <c r="B194" s="1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</row>
    <row r="195" spans="1:23" ht="15.75" customHeight="1">
      <c r="A195" s="3" t="s">
        <v>136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6" spans="1:23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</row>
    <row r="197" spans="1:23" ht="15.75" customHeight="1">
      <c r="A197" s="51" t="s">
        <v>137</v>
      </c>
      <c r="B197" s="51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51" t="s">
        <v>138</v>
      </c>
      <c r="N197" s="3"/>
      <c r="O197" s="3"/>
      <c r="P197" s="3"/>
      <c r="Q197" s="3"/>
      <c r="R197" s="3"/>
      <c r="S197" s="3"/>
      <c r="T197" s="3"/>
      <c r="U197" s="3"/>
      <c r="V197" s="3"/>
      <c r="W197" s="3"/>
    </row>
    <row r="198" spans="1:23" ht="15.75" customHeight="1">
      <c r="A198" s="1"/>
      <c r="B198" s="1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1"/>
      <c r="N198" s="3"/>
      <c r="O198" s="3"/>
      <c r="P198" s="3"/>
      <c r="Q198" s="3"/>
      <c r="R198" s="3"/>
      <c r="S198" s="3"/>
      <c r="T198" s="3"/>
      <c r="U198" s="3"/>
      <c r="V198" s="3"/>
      <c r="W198" s="3"/>
    </row>
    <row r="199" spans="1:23" ht="15.75" customHeight="1">
      <c r="A199" s="1"/>
      <c r="B199" s="1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1"/>
      <c r="N199" s="3"/>
      <c r="O199" s="3"/>
      <c r="P199" s="3"/>
      <c r="Q199" s="3"/>
      <c r="R199" s="3"/>
      <c r="S199" s="3"/>
      <c r="T199" s="3"/>
      <c r="U199" s="3"/>
      <c r="V199" s="3"/>
      <c r="W199" s="3"/>
    </row>
    <row r="200" spans="1:23" ht="15.75" customHeight="1">
      <c r="A200" s="51" t="s">
        <v>139</v>
      </c>
      <c r="B200" s="51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51" t="s">
        <v>139</v>
      </c>
      <c r="N200" s="3"/>
      <c r="O200" s="3"/>
      <c r="P200" s="3"/>
      <c r="Q200" s="3"/>
      <c r="R200" s="3"/>
      <c r="S200" s="3"/>
      <c r="T200" s="3"/>
      <c r="U200" s="3"/>
      <c r="V200" s="3"/>
      <c r="W200" s="3"/>
    </row>
    <row r="201" spans="1:23" ht="15.75" customHeight="1">
      <c r="A201" s="1"/>
      <c r="B201" s="1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1"/>
      <c r="N201" s="3"/>
      <c r="O201" s="3"/>
      <c r="P201" s="3"/>
      <c r="Q201" s="3"/>
      <c r="R201" s="3"/>
      <c r="S201" s="3"/>
      <c r="T201" s="3"/>
      <c r="U201" s="3"/>
      <c r="V201" s="3"/>
      <c r="W201" s="3"/>
    </row>
    <row r="202" spans="1:23" ht="15.75" customHeight="1">
      <c r="A202" s="1"/>
      <c r="B202" s="1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1"/>
      <c r="N202" s="3"/>
      <c r="O202" s="3"/>
      <c r="P202" s="3"/>
      <c r="Q202" s="3"/>
      <c r="R202" s="3"/>
      <c r="S202" s="3"/>
      <c r="T202" s="3"/>
      <c r="U202" s="3"/>
      <c r="V202" s="3"/>
      <c r="W202" s="3"/>
    </row>
    <row r="203" spans="1:23" ht="15.75" customHeight="1">
      <c r="A203" s="1" t="s">
        <v>140</v>
      </c>
      <c r="B203" s="1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1" t="s">
        <v>140</v>
      </c>
      <c r="N203" s="3"/>
      <c r="O203" s="3"/>
      <c r="P203" s="3"/>
      <c r="Q203" s="3"/>
      <c r="R203" s="3"/>
      <c r="S203" s="3"/>
      <c r="T203" s="3"/>
      <c r="U203" s="3"/>
      <c r="V203" s="3"/>
      <c r="W203" s="3"/>
    </row>
    <row r="204" spans="1:23" ht="15.75" customHeight="1">
      <c r="A204" s="1"/>
      <c r="B204" s="1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1"/>
      <c r="N204" s="3"/>
      <c r="O204" s="3"/>
      <c r="P204" s="3"/>
      <c r="Q204" s="3"/>
      <c r="R204" s="3"/>
      <c r="S204" s="3"/>
      <c r="T204" s="3"/>
      <c r="U204" s="3"/>
      <c r="V204" s="3"/>
      <c r="W204" s="3"/>
    </row>
    <row r="205" spans="1:23" ht="15.75" customHeight="1">
      <c r="A205" s="1"/>
      <c r="B205" s="1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1"/>
      <c r="N205" s="3"/>
      <c r="O205" s="3"/>
      <c r="P205" s="3"/>
      <c r="Q205" s="3"/>
      <c r="R205" s="3"/>
      <c r="S205" s="3"/>
      <c r="T205" s="3"/>
      <c r="U205" s="3"/>
      <c r="V205" s="3"/>
      <c r="W205" s="3"/>
    </row>
    <row r="206" spans="1:23" ht="15.75" customHeight="1">
      <c r="A206" s="51" t="s">
        <v>141</v>
      </c>
      <c r="B206" s="51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51" t="s">
        <v>141</v>
      </c>
      <c r="N206" s="3"/>
      <c r="O206" s="3"/>
      <c r="P206" s="3"/>
      <c r="Q206" s="3"/>
      <c r="R206" s="3"/>
      <c r="S206" s="3"/>
      <c r="T206" s="3"/>
      <c r="U206" s="3"/>
      <c r="V206" s="3"/>
      <c r="W206" s="3"/>
    </row>
    <row r="207" spans="1:23" ht="15.75" customHeight="1">
      <c r="A207" s="51" t="s">
        <v>142</v>
      </c>
      <c r="B207" s="51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51" t="s">
        <v>143</v>
      </c>
      <c r="N207" s="3"/>
      <c r="O207" s="3"/>
      <c r="P207" s="3"/>
      <c r="Q207" s="3"/>
      <c r="R207" s="3"/>
      <c r="S207" s="3"/>
      <c r="T207" s="3"/>
      <c r="U207" s="3"/>
      <c r="V207" s="3"/>
      <c r="W207" s="3"/>
    </row>
    <row r="208" spans="1:23" ht="15.75" customHeight="1">
      <c r="A208" s="1"/>
      <c r="B208" s="1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1"/>
      <c r="N208" s="3"/>
      <c r="O208" s="3"/>
      <c r="P208" s="3"/>
      <c r="Q208" s="3"/>
      <c r="R208" s="3"/>
      <c r="S208" s="3"/>
      <c r="T208" s="3"/>
      <c r="U208" s="3"/>
      <c r="V208" s="3"/>
      <c r="W208" s="3"/>
    </row>
    <row r="209" spans="1:23" ht="15.75" customHeight="1">
      <c r="A209" s="1"/>
      <c r="B209" s="1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1"/>
      <c r="N209" s="3"/>
      <c r="O209" s="3"/>
      <c r="P209" s="3"/>
      <c r="Q209" s="3"/>
      <c r="R209" s="3"/>
      <c r="S209" s="3"/>
      <c r="T209" s="3"/>
      <c r="U209" s="3"/>
      <c r="V209" s="3"/>
      <c r="W209" s="3"/>
    </row>
    <row r="210" spans="1:23" ht="15.75" customHeight="1">
      <c r="A210" s="51" t="s">
        <v>139</v>
      </c>
      <c r="B210" s="51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51" t="s">
        <v>139</v>
      </c>
      <c r="N210" s="3"/>
      <c r="O210" s="3"/>
      <c r="P210" s="3"/>
      <c r="Q210" s="3"/>
      <c r="R210" s="3"/>
      <c r="S210" s="3"/>
      <c r="T210" s="3"/>
      <c r="U210" s="3"/>
      <c r="V210" s="3"/>
      <c r="W210" s="3"/>
    </row>
    <row r="211" spans="1:23" ht="15.75" customHeight="1">
      <c r="A211" s="1"/>
      <c r="B211" s="1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1"/>
      <c r="N211" s="3"/>
      <c r="O211" s="3"/>
      <c r="P211" s="3"/>
      <c r="Q211" s="3"/>
      <c r="R211" s="3"/>
      <c r="S211" s="3"/>
      <c r="T211" s="3"/>
      <c r="U211" s="3"/>
      <c r="V211" s="3"/>
      <c r="W211" s="3"/>
    </row>
    <row r="212" spans="1:23" ht="15.75" customHeight="1">
      <c r="A212" s="1"/>
      <c r="B212" s="1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1"/>
      <c r="N212" s="3"/>
      <c r="O212" s="3"/>
      <c r="P212" s="3"/>
      <c r="Q212" s="3"/>
      <c r="R212" s="3"/>
      <c r="S212" s="3"/>
      <c r="T212" s="3"/>
      <c r="U212" s="3"/>
      <c r="V212" s="3"/>
      <c r="W212" s="3"/>
    </row>
    <row r="213" spans="1:23" ht="15.75" customHeight="1">
      <c r="A213" s="1" t="s">
        <v>140</v>
      </c>
      <c r="B213" s="1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1" t="s">
        <v>140</v>
      </c>
      <c r="N213" s="3"/>
      <c r="O213" s="3"/>
      <c r="P213" s="3"/>
      <c r="Q213" s="3"/>
      <c r="R213" s="3"/>
      <c r="S213" s="3"/>
      <c r="T213" s="3"/>
      <c r="U213" s="3"/>
      <c r="V213" s="3"/>
      <c r="W213" s="3"/>
    </row>
    <row r="214" spans="1:23" ht="15.75" customHeight="1">
      <c r="A214" s="1"/>
      <c r="B214" s="1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1"/>
      <c r="N214" s="3"/>
      <c r="O214" s="3"/>
      <c r="P214" s="3"/>
      <c r="Q214" s="3"/>
      <c r="R214" s="3"/>
      <c r="S214" s="3"/>
      <c r="T214" s="3"/>
      <c r="U214" s="3"/>
      <c r="V214" s="3"/>
      <c r="W214" s="3"/>
    </row>
    <row r="215" spans="1:23" ht="15.75" customHeight="1">
      <c r="A215" s="1"/>
      <c r="B215" s="1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1"/>
      <c r="N215" s="3"/>
      <c r="O215" s="3"/>
      <c r="P215" s="3"/>
      <c r="Q215" s="3"/>
      <c r="R215" s="3"/>
      <c r="S215" s="3"/>
      <c r="T215" s="3"/>
      <c r="U215" s="3"/>
      <c r="V215" s="3"/>
      <c r="W215" s="3"/>
    </row>
    <row r="216" spans="1:23" ht="15.75" customHeight="1">
      <c r="A216" s="51" t="s">
        <v>144</v>
      </c>
      <c r="B216" s="51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51" t="s">
        <v>145</v>
      </c>
      <c r="N216" s="3"/>
      <c r="O216" s="3"/>
      <c r="P216" s="3"/>
      <c r="Q216" s="3"/>
      <c r="R216" s="3"/>
      <c r="S216" s="3"/>
      <c r="T216" s="3"/>
      <c r="U216" s="3"/>
      <c r="V216" s="3"/>
      <c r="W216" s="3"/>
    </row>
    <row r="217" spans="1:23" ht="15.75" customHeight="1">
      <c r="A217" s="1"/>
      <c r="B217" s="1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1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8" spans="1:23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</row>
    <row r="219" spans="1:23" ht="15.75" customHeight="1">
      <c r="A219" s="51" t="s">
        <v>146</v>
      </c>
      <c r="B219" s="51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51" t="s">
        <v>146</v>
      </c>
      <c r="N219" s="3"/>
      <c r="O219" s="3"/>
      <c r="P219" s="3"/>
      <c r="Q219" s="3"/>
      <c r="R219" s="3"/>
      <c r="S219" s="3"/>
      <c r="T219" s="3"/>
      <c r="U219" s="3"/>
      <c r="V219" s="3"/>
      <c r="W219" s="3"/>
    </row>
    <row r="220" spans="1:23" ht="15.75" customHeight="1">
      <c r="A220" s="1"/>
      <c r="B220" s="1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51"/>
      <c r="N220" s="3"/>
      <c r="O220" s="3"/>
      <c r="P220" s="3"/>
      <c r="Q220" s="3"/>
      <c r="R220" s="3"/>
      <c r="S220" s="3"/>
      <c r="T220" s="3"/>
      <c r="U220" s="3"/>
      <c r="V220" s="3"/>
      <c r="W220" s="3"/>
    </row>
    <row r="221" spans="1:23" ht="15.75" customHeight="1">
      <c r="A221" s="1"/>
      <c r="B221" s="1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1"/>
      <c r="N221" s="3"/>
      <c r="O221" s="3"/>
      <c r="P221" s="3"/>
      <c r="Q221" s="3"/>
      <c r="R221" s="3"/>
      <c r="S221" s="3"/>
      <c r="T221" s="3"/>
      <c r="U221" s="3"/>
      <c r="V221" s="3"/>
      <c r="W221" s="3"/>
    </row>
    <row r="222" spans="1:23" ht="15.75" customHeight="1">
      <c r="A222" s="1" t="s">
        <v>147</v>
      </c>
      <c r="B222" s="1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1" t="s">
        <v>147</v>
      </c>
      <c r="N222" s="3"/>
      <c r="O222" s="3"/>
      <c r="P222" s="3"/>
      <c r="Q222" s="3"/>
      <c r="R222" s="3"/>
      <c r="S222" s="3"/>
      <c r="T222" s="3"/>
      <c r="U222" s="3"/>
      <c r="V222" s="3"/>
      <c r="W222" s="3"/>
    </row>
    <row r="223" spans="1:23" ht="15.75" customHeight="1">
      <c r="A223" s="1"/>
      <c r="B223" s="1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1"/>
      <c r="N223" s="3"/>
      <c r="O223" s="3"/>
      <c r="P223" s="3"/>
      <c r="Q223" s="3"/>
      <c r="R223" s="3"/>
      <c r="S223" s="3"/>
      <c r="T223" s="3"/>
      <c r="U223" s="3"/>
      <c r="V223" s="3"/>
      <c r="W223" s="3"/>
    </row>
    <row r="224" spans="1:23" ht="15.75" customHeight="1">
      <c r="A224" s="1"/>
      <c r="B224" s="1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1"/>
      <c r="N224" s="3"/>
      <c r="O224" s="3"/>
      <c r="P224" s="3"/>
      <c r="Q224" s="3"/>
      <c r="R224" s="3"/>
      <c r="S224" s="3"/>
      <c r="T224" s="3"/>
      <c r="U224" s="3"/>
      <c r="V224" s="3"/>
      <c r="W224" s="3"/>
    </row>
    <row r="225" spans="1:23" ht="15.75" customHeight="1">
      <c r="A225" s="1" t="s">
        <v>148</v>
      </c>
      <c r="B225" s="1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1" t="s">
        <v>148</v>
      </c>
      <c r="N225" s="3"/>
      <c r="O225" s="3"/>
      <c r="P225" s="3"/>
      <c r="Q225" s="3"/>
      <c r="R225" s="3"/>
      <c r="S225" s="3"/>
      <c r="T225" s="3"/>
      <c r="U225" s="3"/>
      <c r="V225" s="3"/>
      <c r="W225" s="3"/>
    </row>
    <row r="226" spans="1:23" ht="15.75" customHeight="1">
      <c r="A226" s="1"/>
      <c r="B226" s="1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1"/>
      <c r="N226" s="3"/>
      <c r="O226" s="3"/>
      <c r="P226" s="3"/>
      <c r="Q226" s="3"/>
      <c r="R226" s="3"/>
      <c r="S226" s="3"/>
      <c r="T226" s="3"/>
      <c r="U226" s="3"/>
      <c r="V226" s="3"/>
      <c r="W226" s="3"/>
    </row>
    <row r="227" spans="1:23" ht="15.75" customHeight="1">
      <c r="A227" s="1"/>
      <c r="B227" s="1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1"/>
      <c r="N227" s="3"/>
      <c r="O227" s="3"/>
      <c r="P227" s="3"/>
      <c r="Q227" s="3"/>
      <c r="R227" s="3"/>
      <c r="S227" s="3"/>
      <c r="T227" s="3"/>
      <c r="U227" s="3"/>
      <c r="V227" s="3"/>
      <c r="W227" s="3"/>
    </row>
    <row r="228" spans="1:23" ht="15.75" customHeight="1">
      <c r="A228" s="1" t="s">
        <v>140</v>
      </c>
      <c r="B228" s="1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1" t="s">
        <v>140</v>
      </c>
      <c r="N228" s="3"/>
      <c r="O228" s="3"/>
      <c r="P228" s="3"/>
      <c r="Q228" s="3"/>
      <c r="R228" s="3"/>
      <c r="S228" s="3"/>
      <c r="T228" s="3"/>
      <c r="U228" s="3"/>
      <c r="V228" s="3"/>
      <c r="W228" s="3"/>
    </row>
    <row r="229" spans="1:23" ht="15.75" customHeight="1"/>
    <row r="230" spans="1:23" ht="15.75" customHeight="1"/>
    <row r="231" spans="1:23" ht="15.75" customHeight="1"/>
    <row r="232" spans="1:23" ht="15.75" customHeight="1"/>
    <row r="233" spans="1:23" ht="15.75" customHeight="1"/>
    <row r="234" spans="1:23" ht="15.75" customHeight="1"/>
    <row r="235" spans="1:23" ht="15.75" customHeight="1"/>
    <row r="236" spans="1:23" ht="15.75" customHeight="1"/>
    <row r="237" spans="1:23" ht="15.75" customHeight="1"/>
    <row r="238" spans="1:23" ht="15.75" customHeight="1"/>
    <row r="239" spans="1:23" ht="15.75" customHeight="1"/>
    <row r="240" spans="1:2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36">
    <mergeCell ref="A112:A113"/>
    <mergeCell ref="B112:K112"/>
    <mergeCell ref="B113:C113"/>
    <mergeCell ref="D113:E113"/>
    <mergeCell ref="F113:G113"/>
    <mergeCell ref="B114:C114"/>
    <mergeCell ref="D114:E115"/>
    <mergeCell ref="F114:G114"/>
    <mergeCell ref="B115:C115"/>
    <mergeCell ref="F115:G115"/>
    <mergeCell ref="H113:I113"/>
    <mergeCell ref="J113:K113"/>
    <mergeCell ref="H114:I114"/>
    <mergeCell ref="J114:K114"/>
    <mergeCell ref="H115:I115"/>
    <mergeCell ref="J115:K115"/>
    <mergeCell ref="C104:D105"/>
    <mergeCell ref="E104:F105"/>
    <mergeCell ref="C108:L109"/>
    <mergeCell ref="W106:X106"/>
    <mergeCell ref="W107:X107"/>
    <mergeCell ref="O108:V109"/>
    <mergeCell ref="G104:H105"/>
    <mergeCell ref="I104:J105"/>
    <mergeCell ref="K104:L105"/>
    <mergeCell ref="M104:N104"/>
    <mergeCell ref="O104:P104"/>
    <mergeCell ref="Q104:R104"/>
    <mergeCell ref="S104:T104"/>
    <mergeCell ref="M108:N109"/>
    <mergeCell ref="A75:A77"/>
    <mergeCell ref="B75:B77"/>
    <mergeCell ref="F85:G85"/>
    <mergeCell ref="F86:G86"/>
    <mergeCell ref="H86:I86"/>
    <mergeCell ref="J86:K86"/>
    <mergeCell ref="A84:A85"/>
    <mergeCell ref="B85:C85"/>
    <mergeCell ref="D85:E85"/>
    <mergeCell ref="H85:I85"/>
    <mergeCell ref="J85:K85"/>
    <mergeCell ref="B86:C86"/>
    <mergeCell ref="D86:E87"/>
    <mergeCell ref="H99:I99"/>
    <mergeCell ref="J99:K99"/>
    <mergeCell ref="M103:V103"/>
    <mergeCell ref="W103:X103"/>
    <mergeCell ref="C94:N95"/>
    <mergeCell ref="O94:P95"/>
    <mergeCell ref="A98:A99"/>
    <mergeCell ref="B98:K98"/>
    <mergeCell ref="B99:C99"/>
    <mergeCell ref="D99:E99"/>
    <mergeCell ref="F99:G99"/>
    <mergeCell ref="C103:D103"/>
    <mergeCell ref="E103:L103"/>
    <mergeCell ref="B100:C100"/>
    <mergeCell ref="D100:E100"/>
    <mergeCell ref="F100:G100"/>
    <mergeCell ref="H100:I100"/>
    <mergeCell ref="J100:K100"/>
    <mergeCell ref="A103:A105"/>
    <mergeCell ref="B103:B105"/>
    <mergeCell ref="U104:V104"/>
    <mergeCell ref="W104:X105"/>
    <mergeCell ref="A90:A92"/>
    <mergeCell ref="B90:B92"/>
    <mergeCell ref="C90:D90"/>
    <mergeCell ref="C91:D92"/>
    <mergeCell ref="E91:F92"/>
    <mergeCell ref="G91:H92"/>
    <mergeCell ref="H87:I87"/>
    <mergeCell ref="J87:K87"/>
    <mergeCell ref="E90:N90"/>
    <mergeCell ref="I91:J92"/>
    <mergeCell ref="K91:L92"/>
    <mergeCell ref="M91:N92"/>
    <mergeCell ref="F70:G70"/>
    <mergeCell ref="H70:I70"/>
    <mergeCell ref="J70:K70"/>
    <mergeCell ref="H71:I71"/>
    <mergeCell ref="J71:K71"/>
    <mergeCell ref="U91:V91"/>
    <mergeCell ref="W91:X91"/>
    <mergeCell ref="B87:C87"/>
    <mergeCell ref="F87:G87"/>
    <mergeCell ref="O90:P91"/>
    <mergeCell ref="M80:N81"/>
    <mergeCell ref="O80:P81"/>
    <mergeCell ref="C75:D75"/>
    <mergeCell ref="C76:D77"/>
    <mergeCell ref="E76:F77"/>
    <mergeCell ref="G76:H77"/>
    <mergeCell ref="I76:J77"/>
    <mergeCell ref="K76:L77"/>
    <mergeCell ref="C80:L81"/>
    <mergeCell ref="B84:K84"/>
    <mergeCell ref="D69:E72"/>
    <mergeCell ref="B70:C70"/>
    <mergeCell ref="B71:C71"/>
    <mergeCell ref="B72:C72"/>
    <mergeCell ref="S63:T64"/>
    <mergeCell ref="A67:A68"/>
    <mergeCell ref="B67:K67"/>
    <mergeCell ref="B68:C68"/>
    <mergeCell ref="F68:G68"/>
    <mergeCell ref="H68:I68"/>
    <mergeCell ref="J68:K68"/>
    <mergeCell ref="B69:C69"/>
    <mergeCell ref="J69:K69"/>
    <mergeCell ref="F69:G69"/>
    <mergeCell ref="H69:I69"/>
    <mergeCell ref="D68:E68"/>
    <mergeCell ref="AC57:AD57"/>
    <mergeCell ref="AE57:AF57"/>
    <mergeCell ref="AG57:AH58"/>
    <mergeCell ref="AG59:AH59"/>
    <mergeCell ref="AG60:AH60"/>
    <mergeCell ref="AG61:AH61"/>
    <mergeCell ref="AG62:AH62"/>
    <mergeCell ref="E56:J56"/>
    <mergeCell ref="K56:L56"/>
    <mergeCell ref="M56:P56"/>
    <mergeCell ref="Q56:R57"/>
    <mergeCell ref="S56:AF56"/>
    <mergeCell ref="AG56:AH56"/>
    <mergeCell ref="S57:T57"/>
    <mergeCell ref="Y57:Z57"/>
    <mergeCell ref="AA57:AB57"/>
    <mergeCell ref="AC91:AD92"/>
    <mergeCell ref="AC93:AD93"/>
    <mergeCell ref="Q94:R95"/>
    <mergeCell ref="S94:AB95"/>
    <mergeCell ref="AA76:AB77"/>
    <mergeCell ref="AA78:AB78"/>
    <mergeCell ref="AA79:AB79"/>
    <mergeCell ref="Q80:Z81"/>
    <mergeCell ref="AC90:AD90"/>
    <mergeCell ref="Q91:R91"/>
    <mergeCell ref="S91:T91"/>
    <mergeCell ref="AA75:AB75"/>
    <mergeCell ref="M75:N76"/>
    <mergeCell ref="O76:P76"/>
    <mergeCell ref="Q76:R76"/>
    <mergeCell ref="S76:T76"/>
    <mergeCell ref="U76:V76"/>
    <mergeCell ref="W76:X76"/>
    <mergeCell ref="Y76:Z76"/>
    <mergeCell ref="Y91:Z91"/>
    <mergeCell ref="AA91:AB91"/>
    <mergeCell ref="B134:C134"/>
    <mergeCell ref="D134:G134"/>
    <mergeCell ref="H134:I134"/>
    <mergeCell ref="D135:G135"/>
    <mergeCell ref="H135:I135"/>
    <mergeCell ref="D162:E162"/>
    <mergeCell ref="F162:G162"/>
    <mergeCell ref="D163:E163"/>
    <mergeCell ref="F163:G163"/>
    <mergeCell ref="C154:E154"/>
    <mergeCell ref="D159:E159"/>
    <mergeCell ref="F159:G159"/>
    <mergeCell ref="D160:E160"/>
    <mergeCell ref="F160:G160"/>
    <mergeCell ref="D161:E161"/>
    <mergeCell ref="F161:G161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3:C123"/>
    <mergeCell ref="D123:G123"/>
    <mergeCell ref="H123:I123"/>
    <mergeCell ref="D127:G127"/>
    <mergeCell ref="H127:I127"/>
    <mergeCell ref="B125:C125"/>
    <mergeCell ref="D125:G125"/>
    <mergeCell ref="H125:I125"/>
    <mergeCell ref="B126:C126"/>
    <mergeCell ref="D126:G126"/>
    <mergeCell ref="H126:I126"/>
    <mergeCell ref="B127:C127"/>
    <mergeCell ref="B124:C124"/>
    <mergeCell ref="D124:G124"/>
    <mergeCell ref="H124:I124"/>
    <mergeCell ref="A119:A120"/>
    <mergeCell ref="B119:G119"/>
    <mergeCell ref="H119:I120"/>
    <mergeCell ref="B120:C120"/>
    <mergeCell ref="D120:G120"/>
    <mergeCell ref="D121:G121"/>
    <mergeCell ref="H121:I121"/>
    <mergeCell ref="B121:C121"/>
    <mergeCell ref="B122:C122"/>
    <mergeCell ref="D122:G122"/>
    <mergeCell ref="H122:I122"/>
    <mergeCell ref="A182:W182"/>
    <mergeCell ref="A184:W184"/>
    <mergeCell ref="A186:W186"/>
    <mergeCell ref="A188:W188"/>
    <mergeCell ref="A190:W190"/>
    <mergeCell ref="A192:W192"/>
    <mergeCell ref="D144:G144"/>
    <mergeCell ref="D145:G145"/>
    <mergeCell ref="H145:I145"/>
    <mergeCell ref="H146:I146"/>
    <mergeCell ref="C149:E149"/>
    <mergeCell ref="C150:E150"/>
    <mergeCell ref="C152:E152"/>
    <mergeCell ref="D164:E164"/>
    <mergeCell ref="F164:G164"/>
    <mergeCell ref="D141:G141"/>
    <mergeCell ref="H141:I141"/>
    <mergeCell ref="D142:G142"/>
    <mergeCell ref="H142:I142"/>
    <mergeCell ref="D143:G143"/>
    <mergeCell ref="H143:I143"/>
    <mergeCell ref="H144:I144"/>
    <mergeCell ref="A178:W178"/>
    <mergeCell ref="A180:W180"/>
    <mergeCell ref="A162:B162"/>
    <mergeCell ref="A163:B163"/>
    <mergeCell ref="A164:B164"/>
    <mergeCell ref="A171:B171"/>
    <mergeCell ref="A172:B172"/>
    <mergeCell ref="A173:B173"/>
    <mergeCell ref="C172:D172"/>
    <mergeCell ref="C173:D173"/>
    <mergeCell ref="A168:B168"/>
    <mergeCell ref="C168:D168"/>
    <mergeCell ref="A169:B169"/>
    <mergeCell ref="C169:D169"/>
    <mergeCell ref="A170:B170"/>
    <mergeCell ref="C170:D170"/>
    <mergeCell ref="C171:D171"/>
    <mergeCell ref="B144:C144"/>
    <mergeCell ref="B145:C145"/>
    <mergeCell ref="A149:B149"/>
    <mergeCell ref="A150:B150"/>
    <mergeCell ref="A152:B152"/>
    <mergeCell ref="A154:B154"/>
    <mergeCell ref="A159:B159"/>
    <mergeCell ref="A160:B160"/>
    <mergeCell ref="A161:B161"/>
    <mergeCell ref="B135:C135"/>
    <mergeCell ref="B136:C136"/>
    <mergeCell ref="B137:C137"/>
    <mergeCell ref="B138:C138"/>
    <mergeCell ref="B139:C139"/>
    <mergeCell ref="B140:C140"/>
    <mergeCell ref="B141:C141"/>
    <mergeCell ref="B142:C142"/>
    <mergeCell ref="B143:C143"/>
    <mergeCell ref="U57:V57"/>
    <mergeCell ref="W57:X57"/>
    <mergeCell ref="D139:G139"/>
    <mergeCell ref="D140:G140"/>
    <mergeCell ref="H140:I140"/>
    <mergeCell ref="D136:G136"/>
    <mergeCell ref="H136:I136"/>
    <mergeCell ref="D137:G137"/>
    <mergeCell ref="H137:I137"/>
    <mergeCell ref="D138:G138"/>
    <mergeCell ref="H138:I138"/>
    <mergeCell ref="H139:I139"/>
    <mergeCell ref="F71:G71"/>
    <mergeCell ref="F72:G72"/>
    <mergeCell ref="H72:I72"/>
    <mergeCell ref="J72:K72"/>
    <mergeCell ref="E75:L75"/>
    <mergeCell ref="O75:Z75"/>
    <mergeCell ref="U63:V64"/>
    <mergeCell ref="W63:AF64"/>
    <mergeCell ref="C63:H64"/>
    <mergeCell ref="I63:J64"/>
    <mergeCell ref="K63:P64"/>
    <mergeCell ref="Q63:R64"/>
    <mergeCell ref="A56:A58"/>
    <mergeCell ref="B56:B58"/>
    <mergeCell ref="AA43:AB44"/>
    <mergeCell ref="AC43:AL44"/>
    <mergeCell ref="C43:J44"/>
    <mergeCell ref="K43:L44"/>
    <mergeCell ref="M43:N44"/>
    <mergeCell ref="O43:T44"/>
    <mergeCell ref="U43:V44"/>
    <mergeCell ref="W43:X44"/>
    <mergeCell ref="Y43:Z44"/>
    <mergeCell ref="D48:E48"/>
    <mergeCell ref="D49:E53"/>
    <mergeCell ref="A47:A48"/>
    <mergeCell ref="B47:K47"/>
    <mergeCell ref="B48:C48"/>
    <mergeCell ref="F48:G48"/>
    <mergeCell ref="H48:I48"/>
    <mergeCell ref="J48:K48"/>
    <mergeCell ref="J49:K49"/>
    <mergeCell ref="F49:G49"/>
    <mergeCell ref="H49:I49"/>
    <mergeCell ref="F50:G50"/>
    <mergeCell ref="H50:I50"/>
    <mergeCell ref="C56:D56"/>
    <mergeCell ref="C57:D58"/>
    <mergeCell ref="E57:F58"/>
    <mergeCell ref="G57:H58"/>
    <mergeCell ref="I57:J58"/>
    <mergeCell ref="K57:L58"/>
    <mergeCell ref="M57:N58"/>
    <mergeCell ref="O57:P58"/>
    <mergeCell ref="B49:C49"/>
    <mergeCell ref="B50:C50"/>
    <mergeCell ref="B51:C51"/>
    <mergeCell ref="B52:C52"/>
    <mergeCell ref="B53:C53"/>
    <mergeCell ref="J50:K50"/>
    <mergeCell ref="H51:I51"/>
    <mergeCell ref="J51:K51"/>
    <mergeCell ref="F51:G51"/>
    <mergeCell ref="F52:G52"/>
    <mergeCell ref="H52:I52"/>
    <mergeCell ref="J52:K52"/>
    <mergeCell ref="F53:G53"/>
    <mergeCell ref="H53:I53"/>
    <mergeCell ref="J53:K53"/>
    <mergeCell ref="AM38:AN38"/>
    <mergeCell ref="AM39:AN39"/>
    <mergeCell ref="AM40:AN40"/>
    <mergeCell ref="AM41:AN41"/>
    <mergeCell ref="AM42:AN42"/>
    <mergeCell ref="B31:C31"/>
    <mergeCell ref="F31:G31"/>
    <mergeCell ref="A35:A37"/>
    <mergeCell ref="B35:B37"/>
    <mergeCell ref="C35:D35"/>
    <mergeCell ref="C36:D37"/>
    <mergeCell ref="E36:F37"/>
    <mergeCell ref="B29:C29"/>
    <mergeCell ref="F29:G29"/>
    <mergeCell ref="H29:I29"/>
    <mergeCell ref="J29:K29"/>
    <mergeCell ref="B30:C30"/>
    <mergeCell ref="F30:G30"/>
    <mergeCell ref="H30:I30"/>
    <mergeCell ref="J30:K30"/>
    <mergeCell ref="A25:A26"/>
    <mergeCell ref="B26:C26"/>
    <mergeCell ref="D26:E26"/>
    <mergeCell ref="H26:I26"/>
    <mergeCell ref="J26:K26"/>
    <mergeCell ref="B27:C27"/>
    <mergeCell ref="D27:E31"/>
    <mergeCell ref="H31:I31"/>
    <mergeCell ref="J31:K31"/>
    <mergeCell ref="E35:N35"/>
    <mergeCell ref="O35:P35"/>
    <mergeCell ref="Q35:V35"/>
    <mergeCell ref="W35:AL35"/>
    <mergeCell ref="AM35:AN35"/>
    <mergeCell ref="Y36:Z36"/>
    <mergeCell ref="AA36:AB36"/>
    <mergeCell ref="AC36:AD36"/>
    <mergeCell ref="AE36:AF36"/>
    <mergeCell ref="AG36:AH36"/>
    <mergeCell ref="AI36:AJ36"/>
    <mergeCell ref="AK36:AL36"/>
    <mergeCell ref="AM36:AN37"/>
    <mergeCell ref="U36:V36"/>
    <mergeCell ref="W36:X36"/>
    <mergeCell ref="G36:H37"/>
    <mergeCell ref="I36:J37"/>
    <mergeCell ref="K36:L37"/>
    <mergeCell ref="M36:N36"/>
    <mergeCell ref="O36:P37"/>
    <mergeCell ref="Q36:R37"/>
    <mergeCell ref="S36:T37"/>
    <mergeCell ref="B25:K25"/>
    <mergeCell ref="F26:G26"/>
    <mergeCell ref="F27:G27"/>
    <mergeCell ref="H27:I27"/>
    <mergeCell ref="J27:K27"/>
    <mergeCell ref="B28:C28"/>
    <mergeCell ref="F28:G28"/>
    <mergeCell ref="H28:I28"/>
    <mergeCell ref="J28:K28"/>
    <mergeCell ref="AC21:AD21"/>
    <mergeCell ref="M15:N16"/>
    <mergeCell ref="O15:P16"/>
    <mergeCell ref="Q15:R15"/>
    <mergeCell ref="S15:T15"/>
    <mergeCell ref="U15:V15"/>
    <mergeCell ref="W15:X15"/>
    <mergeCell ref="Y15:Z15"/>
    <mergeCell ref="C22:H23"/>
    <mergeCell ref="I22:J23"/>
    <mergeCell ref="K22:P23"/>
    <mergeCell ref="Q22:R23"/>
    <mergeCell ref="S22:T23"/>
    <mergeCell ref="U22:AB23"/>
    <mergeCell ref="A14:A16"/>
    <mergeCell ref="B14:B16"/>
    <mergeCell ref="M14:P14"/>
    <mergeCell ref="AA15:AB15"/>
    <mergeCell ref="AC15:AD16"/>
    <mergeCell ref="AC17:AD17"/>
    <mergeCell ref="AC18:AD18"/>
    <mergeCell ref="AC19:AD19"/>
    <mergeCell ref="AC20:AD20"/>
    <mergeCell ref="E14:J14"/>
    <mergeCell ref="K14:L14"/>
    <mergeCell ref="AC14:AD14"/>
    <mergeCell ref="C14:D14"/>
    <mergeCell ref="C15:D16"/>
    <mergeCell ref="E15:F16"/>
    <mergeCell ref="G15:H16"/>
    <mergeCell ref="I15:J16"/>
    <mergeCell ref="K15:L16"/>
    <mergeCell ref="M9:Q9"/>
    <mergeCell ref="R9:V9"/>
    <mergeCell ref="R10:AA10"/>
    <mergeCell ref="A8:B8"/>
    <mergeCell ref="C8:G8"/>
    <mergeCell ref="H8:L8"/>
    <mergeCell ref="M8:Q8"/>
    <mergeCell ref="R8:V8"/>
    <mergeCell ref="W8:AA8"/>
    <mergeCell ref="A9:B9"/>
    <mergeCell ref="W9:AA9"/>
    <mergeCell ref="C9:G9"/>
    <mergeCell ref="H9:L9"/>
    <mergeCell ref="A10:B10"/>
    <mergeCell ref="C10:Q10"/>
  </mergeCells>
  <conditionalFormatting sqref="D18:D21 D65 F20:F21 F65 H21 H65 J19:J21 J65 L18:L21 L65 N18:N21 P18:P21 R17:R21 T19:T21 V19:V21 X19:X21 Z19:Z21 AB17:AB21">
    <cfRule type="expression" dxfId="405" priority="1">
      <formula>C17="✖"</formula>
    </cfRule>
  </conditionalFormatting>
  <conditionalFormatting sqref="C17:H17 E18:H19 F107">
    <cfRule type="expression" dxfId="404" priority="2">
      <formula>B17="✖"</formula>
    </cfRule>
  </conditionalFormatting>
  <conditionalFormatting sqref="H107">
    <cfRule type="expression" dxfId="403" priority="3">
      <formula>G107="✖"</formula>
    </cfRule>
  </conditionalFormatting>
  <conditionalFormatting sqref="L106:L107 N107 P107 R107 T107 V107">
    <cfRule type="expression" dxfId="402" priority="4">
      <formula>K106="✖"</formula>
    </cfRule>
  </conditionalFormatting>
  <conditionalFormatting sqref="J96:J97">
    <cfRule type="expression" dxfId="401" priority="5">
      <formula>I96="✖"</formula>
    </cfRule>
  </conditionalFormatting>
  <conditionalFormatting sqref="G20:H20">
    <cfRule type="expression" dxfId="400" priority="6">
      <formula>F20="✖"</formula>
    </cfRule>
  </conditionalFormatting>
  <conditionalFormatting sqref="S17:Z18">
    <cfRule type="expression" dxfId="399" priority="7">
      <formula>R17="✖"</formula>
    </cfRule>
  </conditionalFormatting>
  <conditionalFormatting sqref="D38:D42 H38 J42 L38:L42 P38:P42 R38:R42 T38:T42 AD38:AD42 AF38:AF42 AH38:AH42 AJ38:AJ42 AL38:AL42">
    <cfRule type="expression" dxfId="398" priority="8">
      <formula>C38="✖"</formula>
    </cfRule>
  </conditionalFormatting>
  <conditionalFormatting sqref="E39:F42">
    <cfRule type="expression" dxfId="397" priority="9">
      <formula>D39="✖"</formula>
    </cfRule>
  </conditionalFormatting>
  <conditionalFormatting sqref="G39:H42">
    <cfRule type="expression" dxfId="396" priority="10">
      <formula>F39="✖"</formula>
    </cfRule>
  </conditionalFormatting>
  <conditionalFormatting sqref="I38:J41">
    <cfRule type="expression" dxfId="395" priority="11">
      <formula>H38="✖"</formula>
    </cfRule>
  </conditionalFormatting>
  <conditionalFormatting sqref="N38:N42 V38:V42 X38:X42 Z38:Z42 AB38:AB42">
    <cfRule type="expression" dxfId="394" priority="12">
      <formula>M38="✖"</formula>
    </cfRule>
  </conditionalFormatting>
  <conditionalFormatting sqref="D59:D62 F59:F62 H59:H62 J59:J62 L59:L62 N59:N62 P59:P62 X59:X62 Z59:Z62 AB59:AB62 AD59:AD62 AF59:AF62">
    <cfRule type="expression" dxfId="393" priority="13">
      <formula>C59="✖"</formula>
    </cfRule>
  </conditionalFormatting>
  <conditionalFormatting sqref="R59:R62 T59:T62 V59:V62">
    <cfRule type="expression" dxfId="392" priority="14">
      <formula>Q59="✖"</formula>
    </cfRule>
  </conditionalFormatting>
  <conditionalFormatting sqref="D78:D79 F78:F79 H78:H79 L78:L79">
    <cfRule type="expression" dxfId="391" priority="15">
      <formula>C78="✖"</formula>
    </cfRule>
  </conditionalFormatting>
  <conditionalFormatting sqref="N78:N79 P78:P79">
    <cfRule type="expression" dxfId="390" priority="16">
      <formula>M78="✖"</formula>
    </cfRule>
  </conditionalFormatting>
  <conditionalFormatting sqref="R78:R79 T78:T79 V78:V79 X78:X79 Z78:Z79">
    <cfRule type="expression" dxfId="389" priority="17">
      <formula>Q78="✖"</formula>
    </cfRule>
  </conditionalFormatting>
  <conditionalFormatting sqref="D93 F93 H93 J93">
    <cfRule type="expression" dxfId="388" priority="18">
      <formula>C93="✖"</formula>
    </cfRule>
  </conditionalFormatting>
  <conditionalFormatting sqref="N93">
    <cfRule type="expression" dxfId="387" priority="19">
      <formula>M93="✖"</formula>
    </cfRule>
  </conditionalFormatting>
  <conditionalFormatting sqref="P93 R93">
    <cfRule type="expression" dxfId="386" priority="20">
      <formula>O93="✖"</formula>
    </cfRule>
  </conditionalFormatting>
  <conditionalFormatting sqref="T93 V93 X93 Z93 AB93">
    <cfRule type="expression" dxfId="385" priority="21">
      <formula>S93="✖"</formula>
    </cfRule>
  </conditionalFormatting>
  <conditionalFormatting sqref="D106:D107 F106 H106 J106:J107">
    <cfRule type="expression" dxfId="384" priority="22">
      <formula>C106="✖"</formula>
    </cfRule>
  </conditionalFormatting>
  <conditionalFormatting sqref="N106">
    <cfRule type="expression" dxfId="383" priority="23">
      <formula>M106="✖"</formula>
    </cfRule>
  </conditionalFormatting>
  <conditionalFormatting sqref="P106 R106 T106 V106">
    <cfRule type="expression" dxfId="382" priority="24">
      <formula>O106="✖"</formula>
    </cfRule>
  </conditionalFormatting>
  <conditionalFormatting sqref="I78:J78">
    <cfRule type="expression" dxfId="381" priority="25">
      <formula>H78="✖"</formula>
    </cfRule>
  </conditionalFormatting>
  <conditionalFormatting sqref="I79:J79">
    <cfRule type="expression" dxfId="380" priority="26">
      <formula>H79="✖"</formula>
    </cfRule>
  </conditionalFormatting>
  <conditionalFormatting sqref="E38:F38">
    <cfRule type="expression" dxfId="379" priority="27">
      <formula>D38="✖"</formula>
    </cfRule>
  </conditionalFormatting>
  <conditionalFormatting sqref="L93">
    <cfRule type="expression" dxfId="378" priority="28">
      <formula>K93="✖"</formula>
    </cfRule>
  </conditionalFormatting>
  <conditionalFormatting sqref="J17:J18">
    <cfRule type="expression" dxfId="377" priority="29">
      <formula>AQ17="✖"</formula>
    </cfRule>
  </conditionalFormatting>
  <conditionalFormatting sqref="K17:P17">
    <cfRule type="expression" dxfId="376" priority="30">
      <formula>#REF!="✖"</formula>
    </cfRule>
  </conditionalFormatting>
  <conditionalFormatting sqref="I17:I18">
    <cfRule type="expression" dxfId="375" priority="31">
      <formula>AJ17="✖"</formula>
    </cfRule>
  </conditionalFormatting>
  <dataValidations count="3">
    <dataValidation type="list" allowBlank="1" showErrorMessage="1" sqref="W8:W9" xr:uid="{00000000-0002-0000-0100-000000000000}">
      <formula1>$AF$1:$AF$7</formula1>
    </dataValidation>
    <dataValidation type="list" allowBlank="1" showErrorMessage="1" sqref="S16 U16 W16 Y16 C18:C21 E20:E21 G21 I19:I21 K18:K21 M18:M21 O18:O21 Q16:Q21 S19:S21 U19:U21 W19:W21 Y19:Y21 AA16:AA21 G38 C38:C42 I42 K38:K42 M37:M42 O38:O42 Q38:Q42 S38:S42 U37:U42 W37:W42 Y37:Y42 AA37:AA42 AC37:AC42 AE37:AE42 AG37:AG42 AI37:AI42 AK37:AK42 C59:C62 E59:E62 G59:G62 I59:I62 K59:K62 M59:M62 O59:O62 Q58:Q62 S58:S62 U58:U62 W58:W62 Y58:Y62 AA58:AA62 AC58:AC62 AE58:AE62 C78:C79 E78:E79 G78:G79 K78:K79 M77:M79 O77:O79 Q77:Q79 S77:S79 U77:U79 W77:W79 Y77:Y79 C93 E93 G93 I93 M93 O92:O93 Q92:Q93 S92:S93 U92:U93 W92:W93 Y92:Y93 AA92:AA93 E106 G106 M105:M106 O105:O106 Q105:Q106 S105:S106 U105:U106 C106:C107 I106:I107" xr:uid="{00000000-0002-0000-0100-000001000000}">
      <formula1>$M$1:$M$2</formula1>
    </dataValidation>
    <dataValidation type="list" allowBlank="1" showErrorMessage="1" sqref="A2 C65 E65 G65 I65 K65" xr:uid="{00000000-0002-0000-0100-000002000000}">
      <formula1>#REF!</formula1>
    </dataValidation>
  </dataValidations>
  <pageMargins left="0.511811024" right="0.511811024" top="0.78740157499999996" bottom="0.78740157499999996" header="0" footer="0"/>
  <pageSetup paperSize="9" scale="25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9"/>
  </sheetPr>
  <dimension ref="A1:AN1000"/>
  <sheetViews>
    <sheetView showGridLines="0" topLeftCell="A48" workbookViewId="0"/>
  </sheetViews>
  <sheetFormatPr defaultColWidth="14.42578125" defaultRowHeight="15" customHeight="1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</cols>
  <sheetData>
    <row r="1" spans="1:40" ht="21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4" t="s">
        <v>1</v>
      </c>
      <c r="AF1" s="4" t="s">
        <v>2</v>
      </c>
      <c r="AG1" s="4"/>
      <c r="AH1" s="4" t="s">
        <v>3</v>
      </c>
    </row>
    <row r="2" spans="1:40" ht="2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 t="s">
        <v>4</v>
      </c>
      <c r="AF2" s="4" t="s">
        <v>5</v>
      </c>
      <c r="AG2" s="4"/>
      <c r="AH2" s="4" t="s">
        <v>6</v>
      </c>
    </row>
    <row r="3" spans="1:40" ht="21">
      <c r="A3" s="3" t="s">
        <v>7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AF3" s="4" t="s">
        <v>8</v>
      </c>
      <c r="AG3" s="4"/>
      <c r="AH3" s="4"/>
    </row>
    <row r="4" spans="1:40" ht="21">
      <c r="A4" s="3" t="s">
        <v>9</v>
      </c>
      <c r="B4" s="2"/>
      <c r="C4" s="3"/>
      <c r="D4" s="3"/>
      <c r="E4" s="3"/>
      <c r="F4" s="3"/>
      <c r="G4" s="3"/>
      <c r="H4" s="3"/>
      <c r="I4" s="3"/>
      <c r="J4" s="3"/>
      <c r="K4" s="3"/>
      <c r="L4" s="3"/>
      <c r="AF4" s="4" t="s">
        <v>10</v>
      </c>
      <c r="AG4" s="4"/>
      <c r="AH4" s="4"/>
    </row>
    <row r="5" spans="1:40" ht="21">
      <c r="A5" s="3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AF5" s="4" t="s">
        <v>11</v>
      </c>
      <c r="AG5" s="4"/>
      <c r="AH5" s="4"/>
    </row>
    <row r="6" spans="1:40" ht="21">
      <c r="A6" s="1" t="s">
        <v>12</v>
      </c>
      <c r="B6" s="5"/>
      <c r="C6" s="1"/>
      <c r="D6" s="1"/>
      <c r="E6" s="1"/>
      <c r="F6" s="1"/>
      <c r="G6" s="1"/>
      <c r="H6" s="1"/>
      <c r="I6" s="3"/>
      <c r="J6" s="3"/>
      <c r="K6" s="3"/>
      <c r="L6" s="3"/>
      <c r="AF6" s="4" t="s">
        <v>13</v>
      </c>
      <c r="AG6" s="4"/>
      <c r="AH6" s="4"/>
    </row>
    <row r="7" spans="1:40" ht="21">
      <c r="A7" s="3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AF7" s="4" t="s">
        <v>14</v>
      </c>
      <c r="AG7" s="4"/>
      <c r="AH7" s="4"/>
    </row>
    <row r="8" spans="1:40" ht="21">
      <c r="A8" s="114" t="s">
        <v>15</v>
      </c>
      <c r="B8" s="111"/>
      <c r="C8" s="109" t="str">
        <f>'Formulário Anual 2024'!C8</f>
        <v>PAPELARIA E LIVRARIA OMEGA EIRELI ME -Jandyra</v>
      </c>
      <c r="D8" s="110"/>
      <c r="E8" s="110"/>
      <c r="F8" s="110"/>
      <c r="G8" s="111"/>
      <c r="H8" s="112" t="s">
        <v>17</v>
      </c>
      <c r="I8" s="110"/>
      <c r="J8" s="110"/>
      <c r="K8" s="110"/>
      <c r="L8" s="111"/>
      <c r="M8" s="109" t="str">
        <f>'Formulário Anual 2024'!M8</f>
        <v xml:space="preserve"> José Geraldo</v>
      </c>
      <c r="N8" s="110"/>
      <c r="O8" s="110"/>
      <c r="P8" s="110"/>
      <c r="Q8" s="111"/>
      <c r="R8" s="112" t="s">
        <v>19</v>
      </c>
      <c r="S8" s="110"/>
      <c r="T8" s="110"/>
      <c r="U8" s="110"/>
      <c r="V8" s="111"/>
      <c r="W8" s="109" t="str">
        <f>'Formulário Anual 2024'!W8</f>
        <v>Centro-Oeste</v>
      </c>
      <c r="X8" s="110"/>
      <c r="Y8" s="110"/>
      <c r="Z8" s="110"/>
      <c r="AA8" s="111"/>
    </row>
    <row r="9" spans="1:40" ht="23.25" customHeight="1">
      <c r="A9" s="114" t="s">
        <v>20</v>
      </c>
      <c r="B9" s="111"/>
      <c r="C9" s="109" t="str">
        <f>'Formulário Anual 2024'!C9</f>
        <v>29.271.264/0001-61</v>
      </c>
      <c r="D9" s="110"/>
      <c r="E9" s="110"/>
      <c r="F9" s="110"/>
      <c r="G9" s="111"/>
      <c r="H9" s="112" t="s">
        <v>22</v>
      </c>
      <c r="I9" s="110"/>
      <c r="J9" s="110"/>
      <c r="K9" s="110"/>
      <c r="L9" s="111"/>
      <c r="M9" s="109" t="str">
        <f>'Formulário Anual 2024'!M9</f>
        <v xml:space="preserve"> 19 99773-5319</v>
      </c>
      <c r="N9" s="110"/>
      <c r="O9" s="110"/>
      <c r="P9" s="110"/>
      <c r="Q9" s="111"/>
      <c r="R9" s="112" t="s">
        <v>24</v>
      </c>
      <c r="S9" s="110"/>
      <c r="T9" s="110"/>
      <c r="U9" s="110"/>
      <c r="V9" s="111"/>
      <c r="W9" s="109" t="str">
        <f>'Formulário Anual 2024'!W9</f>
        <v>Parceira - Base</v>
      </c>
      <c r="X9" s="110"/>
      <c r="Y9" s="110"/>
      <c r="Z9" s="110"/>
      <c r="AA9" s="111"/>
    </row>
    <row r="10" spans="1:40" ht="23.25" customHeight="1">
      <c r="A10" s="114" t="s">
        <v>25</v>
      </c>
      <c r="B10" s="111"/>
      <c r="C10" s="124">
        <f>'Formulário Anual 2024'!C10</f>
        <v>0</v>
      </c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2"/>
      <c r="R10" s="113"/>
      <c r="S10" s="110"/>
      <c r="T10" s="110"/>
      <c r="U10" s="110"/>
      <c r="V10" s="110"/>
      <c r="W10" s="110"/>
      <c r="X10" s="110"/>
      <c r="Y10" s="110"/>
      <c r="Z10" s="110"/>
      <c r="AA10" s="111"/>
    </row>
    <row r="11" spans="1:40">
      <c r="B11" s="6"/>
    </row>
    <row r="12" spans="1:40" ht="21">
      <c r="A12" s="1" t="s">
        <v>26</v>
      </c>
      <c r="B12" s="6"/>
    </row>
    <row r="13" spans="1:40">
      <c r="B13" s="6"/>
    </row>
    <row r="14" spans="1:40" ht="42" customHeight="1">
      <c r="A14" s="126" t="s">
        <v>27</v>
      </c>
      <c r="B14" s="129" t="s">
        <v>28</v>
      </c>
      <c r="C14" s="115" t="s">
        <v>29</v>
      </c>
      <c r="D14" s="111"/>
      <c r="E14" s="115" t="s">
        <v>30</v>
      </c>
      <c r="F14" s="110"/>
      <c r="G14" s="110"/>
      <c r="H14" s="110"/>
      <c r="I14" s="110"/>
      <c r="J14" s="111"/>
      <c r="K14" s="116" t="s">
        <v>31</v>
      </c>
      <c r="L14" s="111"/>
      <c r="M14" s="116" t="s">
        <v>32</v>
      </c>
      <c r="N14" s="110"/>
      <c r="O14" s="110"/>
      <c r="P14" s="111"/>
      <c r="Q14" s="33" t="s">
        <v>33</v>
      </c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146" t="s">
        <v>34</v>
      </c>
      <c r="AD14" s="143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ht="74.25" customHeight="1">
      <c r="A15" s="127"/>
      <c r="B15" s="127"/>
      <c r="C15" s="119" t="s">
        <v>35</v>
      </c>
      <c r="D15" s="120"/>
      <c r="E15" s="119" t="s">
        <v>36</v>
      </c>
      <c r="F15" s="120"/>
      <c r="G15" s="119" t="s">
        <v>37</v>
      </c>
      <c r="H15" s="120"/>
      <c r="I15" s="119" t="s">
        <v>38</v>
      </c>
      <c r="J15" s="120"/>
      <c r="K15" s="123" t="s">
        <v>39</v>
      </c>
      <c r="L15" s="120"/>
      <c r="M15" s="133" t="s">
        <v>40</v>
      </c>
      <c r="N15" s="120"/>
      <c r="O15" s="123" t="s">
        <v>41</v>
      </c>
      <c r="P15" s="120"/>
      <c r="Q15" s="130" t="s">
        <v>42</v>
      </c>
      <c r="R15" s="111"/>
      <c r="S15" s="130" t="s">
        <v>43</v>
      </c>
      <c r="T15" s="111"/>
      <c r="U15" s="130" t="s">
        <v>44</v>
      </c>
      <c r="V15" s="111"/>
      <c r="W15" s="130" t="s">
        <v>45</v>
      </c>
      <c r="X15" s="111"/>
      <c r="Y15" s="130" t="s">
        <v>46</v>
      </c>
      <c r="Z15" s="111"/>
      <c r="AA15" s="130" t="s">
        <v>47</v>
      </c>
      <c r="AB15" s="111"/>
      <c r="AC15" s="131" t="s">
        <v>48</v>
      </c>
      <c r="AD15" s="150"/>
    </row>
    <row r="16" spans="1:40" ht="26.25" customHeight="1">
      <c r="A16" s="128"/>
      <c r="B16" s="128"/>
      <c r="C16" s="178"/>
      <c r="D16" s="179"/>
      <c r="E16" s="178"/>
      <c r="F16" s="179"/>
      <c r="G16" s="178"/>
      <c r="H16" s="179"/>
      <c r="I16" s="178"/>
      <c r="J16" s="179"/>
      <c r="K16" s="178"/>
      <c r="L16" s="179"/>
      <c r="M16" s="178"/>
      <c r="N16" s="179"/>
      <c r="O16" s="178"/>
      <c r="P16" s="179"/>
      <c r="Q16" s="30" t="str">
        <f>'Formulário Anual 2024'!Q16</f>
        <v>✖</v>
      </c>
      <c r="R16" s="52" t="s">
        <v>49</v>
      </c>
      <c r="S16" s="30" t="str">
        <f>'Formulário Anual 2024'!S16</f>
        <v>✖</v>
      </c>
      <c r="T16" s="53" t="s">
        <v>49</v>
      </c>
      <c r="U16" s="30" t="str">
        <f>'Formulário Anual 2024'!U16</f>
        <v>✖</v>
      </c>
      <c r="V16" s="53" t="s">
        <v>49</v>
      </c>
      <c r="W16" s="30" t="str">
        <f>'Formulário Anual 2024'!W16</f>
        <v>✖</v>
      </c>
      <c r="X16" s="53" t="s">
        <v>49</v>
      </c>
      <c r="Y16" s="30" t="str">
        <f>'Formulário Anual 2024'!Y16</f>
        <v>✖</v>
      </c>
      <c r="Z16" s="53" t="s">
        <v>49</v>
      </c>
      <c r="AA16" s="30" t="str">
        <f>'Formulário Anual 2024'!AA16</f>
        <v>✖</v>
      </c>
      <c r="AB16" s="53" t="s">
        <v>49</v>
      </c>
      <c r="AC16" s="121"/>
      <c r="AD16" s="151"/>
    </row>
    <row r="17" spans="1:30" ht="21">
      <c r="A17" s="11" t="s">
        <v>50</v>
      </c>
      <c r="B17" s="21">
        <f>'Formulário Anual 2024'!B17</f>
        <v>0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2" t="str">
        <f>'Formulário Anual 2024'!Q17</f>
        <v>✖</v>
      </c>
      <c r="R17" s="25">
        <f>IF($B17&gt;0,IF(Q17="✖",0,IF(Q$16="✖",'Tabela de Produtos Bimestral'!R2,'Tabela de Produtos Bimestral'!X2)),0)</f>
        <v>0</v>
      </c>
      <c r="S17" s="24"/>
      <c r="T17" s="24"/>
      <c r="U17" s="24"/>
      <c r="V17" s="24"/>
      <c r="W17" s="24"/>
      <c r="X17" s="24"/>
      <c r="Y17" s="24"/>
      <c r="Z17" s="24"/>
      <c r="AA17" s="22" t="str">
        <f>'Formulário Anual 2024'!AA17</f>
        <v>✖</v>
      </c>
      <c r="AB17" s="25">
        <f>IF($B17&gt;0,IF(AA17="✖",0,'Tabela de Produtos Bimestral'!AG2),0)</f>
        <v>0</v>
      </c>
      <c r="AC17" s="132">
        <f t="shared" ref="AC17:AC21" si="0">SUM(C17:AB17)</f>
        <v>0</v>
      </c>
      <c r="AD17" s="111"/>
    </row>
    <row r="18" spans="1:30" ht="21">
      <c r="A18" s="11" t="s">
        <v>51</v>
      </c>
      <c r="B18" s="21">
        <f>'Formulário Anual 2024'!B18</f>
        <v>35</v>
      </c>
      <c r="C18" s="22" t="str">
        <f>'Formulário Anual 2024'!C18</f>
        <v>✔</v>
      </c>
      <c r="D18" s="23">
        <f>IF($B18&gt;0,IF(C18="✖",0,'Tabela de Produtos Bimestral'!C3),0)</f>
        <v>159.535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2" t="str">
        <f>'Formulário Anual 2024'!Q18</f>
        <v>✖</v>
      </c>
      <c r="R18" s="25">
        <f>IF($B18&gt;0,IF(Q18="✖",0,IF(Q$16="✖",'Tabela de Produtos Bimestral'!R3,'Tabela de Produtos Bimestral'!X3)),0)</f>
        <v>0</v>
      </c>
      <c r="S18" s="24"/>
      <c r="T18" s="24"/>
      <c r="U18" s="24"/>
      <c r="V18" s="24"/>
      <c r="W18" s="24"/>
      <c r="X18" s="24"/>
      <c r="Y18" s="24"/>
      <c r="Z18" s="24"/>
      <c r="AA18" s="22" t="str">
        <f>'Formulário Anual 2024'!AA18</f>
        <v>✖</v>
      </c>
      <c r="AB18" s="25">
        <f>IF($B18&gt;0,IF(AA18="✖",0,'Tabela de Produtos Bimestral'!AG3),0)</f>
        <v>0</v>
      </c>
      <c r="AC18" s="132">
        <f t="shared" si="0"/>
        <v>159.535</v>
      </c>
      <c r="AD18" s="111"/>
    </row>
    <row r="19" spans="1:30" ht="21">
      <c r="A19" s="11" t="s">
        <v>52</v>
      </c>
      <c r="B19" s="21">
        <f>'Formulário Anual 2024'!B19</f>
        <v>30</v>
      </c>
      <c r="C19" s="22" t="str">
        <f>'Formulário Anual 2024'!C19</f>
        <v>✔</v>
      </c>
      <c r="D19" s="25">
        <f>IF($B19&gt;0,IF(C19="✖",0,'Tabela de Produtos Bimestral'!C4),0)</f>
        <v>159.535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2" t="str">
        <f>'Formulário Anual 2024'!Q19</f>
        <v>✔</v>
      </c>
      <c r="R19" s="25">
        <f>IF($B19&gt;0,IF(Q19="✖",0,IF(Q$16="✖",'Tabela de Produtos Bimestral'!R4,'Tabela de Produtos Bimestral'!X4)),0)</f>
        <v>9.5549999999999997</v>
      </c>
      <c r="S19" s="22" t="str">
        <f>'Formulário Anual 2024'!S19</f>
        <v>✖</v>
      </c>
      <c r="T19" s="25">
        <f>IF($B19&gt;0,IF(S19="✖",0,IF($S$16="✖",'Tabela de Produtos Bimestral'!S4,'Tabela de Produtos Bimestral'!Y4)),0)</f>
        <v>0</v>
      </c>
      <c r="U19" s="22" t="str">
        <f>'Formulário Anual 2024'!U19</f>
        <v>✖</v>
      </c>
      <c r="V19" s="25">
        <f>IF($B19&gt;0,IF(U19="✖",0,'Tabela de Produtos Bimestral'!AD4),0)</f>
        <v>0</v>
      </c>
      <c r="W19" s="22" t="str">
        <f>'Formulário Anual 2024'!W19</f>
        <v>✖</v>
      </c>
      <c r="X19" s="25">
        <f>IF($B19&gt;0,IF(W19="✖",0,'Tabela de Produtos Bimestral'!AE4),0)</f>
        <v>0</v>
      </c>
      <c r="Y19" s="22" t="str">
        <f>'Formulário Anual 2024'!Y19</f>
        <v>✖</v>
      </c>
      <c r="Z19" s="25">
        <f>IF($B19&gt;0,IF(Y19="✖",0,'Tabela de Produtos Bimestral'!AF4),0)</f>
        <v>0</v>
      </c>
      <c r="AA19" s="22" t="str">
        <f>'Formulário Anual 2024'!AA19</f>
        <v>✖</v>
      </c>
      <c r="AB19" s="25">
        <f>IF($B19&gt;0,IF(AA19="✖",0,'Tabela de Produtos Bimestral'!AG4),0)</f>
        <v>0</v>
      </c>
      <c r="AC19" s="132">
        <f t="shared" si="0"/>
        <v>169.09</v>
      </c>
      <c r="AD19" s="111"/>
    </row>
    <row r="20" spans="1:30" ht="21">
      <c r="A20" s="11" t="s">
        <v>53</v>
      </c>
      <c r="B20" s="21">
        <f>'Formulário Anual 2024'!B20</f>
        <v>50</v>
      </c>
      <c r="C20" s="22" t="str">
        <f>'Formulário Anual 2024'!C20</f>
        <v>✔</v>
      </c>
      <c r="D20" s="25">
        <f>IF($B20&gt;0,IF(C20="✖",0,'Tabela de Produtos Bimestral'!C5),0)</f>
        <v>159.535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2" t="str">
        <f>'Formulário Anual 2024'!Q20</f>
        <v>✔</v>
      </c>
      <c r="R20" s="25">
        <f>IF($B20&gt;0,IF(Q20="✖",0,IF(Q$16="✖",'Tabela de Produtos Bimestral'!R5,'Tabela de Produtos Bimestral'!X5)),0)</f>
        <v>9.5549999999999997</v>
      </c>
      <c r="S20" s="22" t="str">
        <f>'Formulário Anual 2024'!S20</f>
        <v>✖</v>
      </c>
      <c r="T20" s="25">
        <f>IF($B20&gt;0,IF(S20="✖",0,IF($S$16="✖",'Tabela de Produtos Bimestral'!S5,'Tabela de Produtos Bimestral'!Y5)),0)</f>
        <v>0</v>
      </c>
      <c r="U20" s="22" t="str">
        <f>'Formulário Anual 2024'!U20</f>
        <v>✖</v>
      </c>
      <c r="V20" s="25">
        <f>IF($B20&gt;0,IF(U20="✖",0,'Tabela de Produtos Bimestral'!AD5),0)</f>
        <v>0</v>
      </c>
      <c r="W20" s="22" t="str">
        <f>'Formulário Anual 2024'!W20</f>
        <v>✖</v>
      </c>
      <c r="X20" s="25">
        <f>IF($B20&gt;0,IF(W20="✖",0,'Tabela de Produtos Bimestral'!AE5),0)</f>
        <v>0</v>
      </c>
      <c r="Y20" s="22" t="str">
        <f>'Formulário Anual 2024'!Y20</f>
        <v>✖</v>
      </c>
      <c r="Z20" s="25">
        <f>IF($B20&gt;0,IF(Y20="✖",0,'Tabela de Produtos Bimestral'!AF5),0)</f>
        <v>0</v>
      </c>
      <c r="AA20" s="22" t="str">
        <f>'Formulário Anual 2024'!AA20</f>
        <v>✖</v>
      </c>
      <c r="AB20" s="25">
        <f>IF($B20&gt;0,IF(AA20="✖",0,'Tabela de Produtos Bimestral'!AG5),0)</f>
        <v>0</v>
      </c>
      <c r="AC20" s="132">
        <f t="shared" si="0"/>
        <v>169.09</v>
      </c>
      <c r="AD20" s="111"/>
    </row>
    <row r="21" spans="1:30" ht="15.75" customHeight="1">
      <c r="A21" s="11" t="s">
        <v>54</v>
      </c>
      <c r="B21" s="21">
        <f>'Formulário Anual 2024'!B21</f>
        <v>45</v>
      </c>
      <c r="C21" s="22" t="str">
        <f>'Formulário Anual 2024'!C21</f>
        <v>✔</v>
      </c>
      <c r="D21" s="25">
        <f>IF($B21&gt;0,IF(C21="✖",0,'Tabela de Produtos Bimestral'!C6),0)</f>
        <v>159.535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2" t="str">
        <f>'Formulário Anual 2024'!Q21</f>
        <v>✔</v>
      </c>
      <c r="R21" s="25">
        <f>IF($B21&gt;0,IF(Q21="✖",0,IF(Q$16="✖",'Tabela de Produtos Bimestral'!R6,'Tabela de Produtos Bimestral'!X6)),0)</f>
        <v>9.5549999999999997</v>
      </c>
      <c r="S21" s="22" t="str">
        <f>'Formulário Anual 2024'!S21</f>
        <v>✔</v>
      </c>
      <c r="T21" s="25">
        <f>IF($B21&gt;0,IF(S21="✖",0,IF($S$16="✖",'Tabela de Produtos Bimestral'!S6,'Tabela de Produtos Bimestral'!Y6)),0)</f>
        <v>57.38</v>
      </c>
      <c r="U21" s="22" t="str">
        <f>'Formulário Anual 2024'!U21</f>
        <v>✖</v>
      </c>
      <c r="V21" s="25">
        <f>IF($B21&gt;0,IF(U21="✖",0,'Tabela de Produtos Bimestral'!AD6),0)</f>
        <v>0</v>
      </c>
      <c r="W21" s="22" t="str">
        <f>'Formulário Anual 2024'!W21</f>
        <v>✖</v>
      </c>
      <c r="X21" s="25">
        <f>IF($B21&gt;0,IF(W21="✖",0,'Tabela de Produtos Bimestral'!AE6),0)</f>
        <v>0</v>
      </c>
      <c r="Y21" s="22" t="str">
        <f>'Formulário Anual 2024'!Y21</f>
        <v>✖</v>
      </c>
      <c r="Z21" s="25">
        <f>IF($B21&gt;0,IF(Y21="✖",0,'Tabela de Produtos Bimestral'!AF6),0)</f>
        <v>0</v>
      </c>
      <c r="AA21" s="22" t="str">
        <f>'Formulário Anual 2024'!AA21</f>
        <v>✖</v>
      </c>
      <c r="AB21" s="25">
        <f>IF($B21&gt;0,IF(AA21="✖",0,'Tabela de Produtos Bimestral'!AG6),0)</f>
        <v>0</v>
      </c>
      <c r="AC21" s="132">
        <f t="shared" si="0"/>
        <v>226.47</v>
      </c>
      <c r="AD21" s="111"/>
    </row>
    <row r="22" spans="1:30" ht="21" customHeight="1">
      <c r="A22" s="26"/>
      <c r="B22" s="27"/>
      <c r="C22" s="134" t="s">
        <v>55</v>
      </c>
      <c r="D22" s="135"/>
      <c r="E22" s="135"/>
      <c r="F22" s="135"/>
      <c r="G22" s="135"/>
      <c r="H22" s="120"/>
      <c r="I22" s="134" t="s">
        <v>56</v>
      </c>
      <c r="J22" s="120"/>
      <c r="K22" s="134" t="s">
        <v>55</v>
      </c>
      <c r="L22" s="135"/>
      <c r="M22" s="135"/>
      <c r="N22" s="135"/>
      <c r="O22" s="135"/>
      <c r="P22" s="120"/>
      <c r="Q22" s="134" t="str">
        <f>IF(Q16="✔","*Não se aplica desconto","Desconto aplicável")</f>
        <v>Desconto aplicável</v>
      </c>
      <c r="R22" s="120"/>
      <c r="S22" s="134" t="str">
        <f>IF(S16="✔","*Não se aplica desconto","Desconto aplicável")</f>
        <v>Desconto aplicável</v>
      </c>
      <c r="T22" s="120"/>
      <c r="U22" s="134" t="s">
        <v>56</v>
      </c>
      <c r="V22" s="135"/>
      <c r="W22" s="135"/>
      <c r="X22" s="135"/>
      <c r="Y22" s="135"/>
      <c r="Z22" s="135"/>
      <c r="AA22" s="135"/>
      <c r="AB22" s="120"/>
    </row>
    <row r="23" spans="1:30" ht="21" customHeight="1">
      <c r="B23" s="6"/>
      <c r="C23" s="121"/>
      <c r="D23" s="125"/>
      <c r="E23" s="125"/>
      <c r="F23" s="125"/>
      <c r="G23" s="125"/>
      <c r="H23" s="122"/>
      <c r="I23" s="121"/>
      <c r="J23" s="122"/>
      <c r="K23" s="121"/>
      <c r="L23" s="125"/>
      <c r="M23" s="125"/>
      <c r="N23" s="125"/>
      <c r="O23" s="125"/>
      <c r="P23" s="122"/>
      <c r="Q23" s="121"/>
      <c r="R23" s="122"/>
      <c r="S23" s="121"/>
      <c r="T23" s="122"/>
      <c r="U23" s="121"/>
      <c r="V23" s="125"/>
      <c r="W23" s="125"/>
      <c r="X23" s="125"/>
      <c r="Y23" s="125"/>
      <c r="Z23" s="125"/>
      <c r="AA23" s="125"/>
      <c r="AB23" s="122"/>
    </row>
    <row r="24" spans="1:30" ht="15.75" customHeight="1">
      <c r="B24" s="6"/>
    </row>
    <row r="25" spans="1:30" ht="21" customHeight="1">
      <c r="A25" s="126" t="s">
        <v>27</v>
      </c>
      <c r="B25" s="136" t="s">
        <v>34</v>
      </c>
      <c r="C25" s="110"/>
      <c r="D25" s="110"/>
      <c r="E25" s="110"/>
      <c r="F25" s="110"/>
      <c r="G25" s="110"/>
      <c r="H25" s="110"/>
      <c r="I25" s="110"/>
      <c r="J25" s="110"/>
      <c r="K25" s="111"/>
    </row>
    <row r="26" spans="1:30" ht="92.25" customHeight="1">
      <c r="A26" s="128"/>
      <c r="B26" s="118" t="s">
        <v>57</v>
      </c>
      <c r="C26" s="111"/>
      <c r="D26" s="136" t="s">
        <v>58</v>
      </c>
      <c r="E26" s="111"/>
      <c r="F26" s="136" t="s">
        <v>59</v>
      </c>
      <c r="G26" s="111"/>
      <c r="H26" s="136" t="s">
        <v>60</v>
      </c>
      <c r="I26" s="111"/>
      <c r="J26" s="136" t="s">
        <v>61</v>
      </c>
      <c r="K26" s="111"/>
      <c r="P26" s="16"/>
    </row>
    <row r="27" spans="1:30" ht="15.75" customHeight="1">
      <c r="A27" s="11" t="s">
        <v>50</v>
      </c>
      <c r="B27" s="132">
        <f t="shared" ref="B27:B31" si="1">SUM(C17:AB17)</f>
        <v>0</v>
      </c>
      <c r="C27" s="111"/>
      <c r="D27" s="147" t="str">
        <f>IF($C$149&lt;100,"0%",IF($C$149&lt;200,"5%",IF($C$149&lt;300,"10%",IF($C$149&lt;400,"15%","20%"))))</f>
        <v>20%</v>
      </c>
      <c r="E27" s="120"/>
      <c r="F27" s="137">
        <f>H150</f>
        <v>0.1208814</v>
      </c>
      <c r="G27" s="111"/>
      <c r="H27" s="138">
        <f>'cálculos 2º Bim'!AM2</f>
        <v>0</v>
      </c>
      <c r="I27" s="111"/>
      <c r="J27" s="138">
        <f>'cálculos 2º Bim'!AN2</f>
        <v>0</v>
      </c>
      <c r="K27" s="111"/>
    </row>
    <row r="28" spans="1:30" ht="15.75" customHeight="1">
      <c r="A28" s="11" t="s">
        <v>51</v>
      </c>
      <c r="B28" s="132">
        <f t="shared" si="1"/>
        <v>159.535</v>
      </c>
      <c r="C28" s="111"/>
      <c r="D28" s="148"/>
      <c r="E28" s="149"/>
      <c r="F28" s="137">
        <f>H150</f>
        <v>0.1208814</v>
      </c>
      <c r="G28" s="111"/>
      <c r="H28" s="138">
        <f>'cálculos 2º Bim'!AM3</f>
        <v>108.343185851</v>
      </c>
      <c r="I28" s="111"/>
      <c r="J28" s="138">
        <f>'cálculos 2º Bim'!AN3</f>
        <v>108.343185851</v>
      </c>
      <c r="K28" s="111"/>
    </row>
    <row r="29" spans="1:30" ht="15.75" customHeight="1">
      <c r="A29" s="11" t="s">
        <v>52</v>
      </c>
      <c r="B29" s="132">
        <f t="shared" si="1"/>
        <v>169.09</v>
      </c>
      <c r="C29" s="111"/>
      <c r="D29" s="148"/>
      <c r="E29" s="149"/>
      <c r="F29" s="137">
        <f>H150</f>
        <v>0.1208814</v>
      </c>
      <c r="G29" s="111"/>
      <c r="H29" s="138">
        <f>'cálculos 2º Bim'!AM4</f>
        <v>108.343185851</v>
      </c>
      <c r="I29" s="111"/>
      <c r="J29" s="138">
        <f>'cálculos 2º Bim'!AN4</f>
        <v>114.832164074</v>
      </c>
      <c r="K29" s="111"/>
    </row>
    <row r="30" spans="1:30" ht="15.75" customHeight="1">
      <c r="A30" s="11" t="s">
        <v>53</v>
      </c>
      <c r="B30" s="132">
        <f t="shared" si="1"/>
        <v>169.09</v>
      </c>
      <c r="C30" s="111"/>
      <c r="D30" s="148"/>
      <c r="E30" s="149"/>
      <c r="F30" s="137">
        <f>H150</f>
        <v>0.1208814</v>
      </c>
      <c r="G30" s="111"/>
      <c r="H30" s="138">
        <f>'cálculos 2º Bim'!AM5</f>
        <v>108.343185851</v>
      </c>
      <c r="I30" s="111"/>
      <c r="J30" s="138">
        <f>'cálculos 2º Bim'!AN5</f>
        <v>114.832164074</v>
      </c>
      <c r="K30" s="111"/>
    </row>
    <row r="31" spans="1:30" ht="15.75" customHeight="1">
      <c r="A31" s="11" t="s">
        <v>54</v>
      </c>
      <c r="B31" s="132">
        <f t="shared" si="1"/>
        <v>226.47</v>
      </c>
      <c r="C31" s="111"/>
      <c r="D31" s="121"/>
      <c r="E31" s="122"/>
      <c r="F31" s="137">
        <f>H150</f>
        <v>0.1208814</v>
      </c>
      <c r="G31" s="111"/>
      <c r="H31" s="138">
        <f>'cálculos 2º Bim'!AM6</f>
        <v>108.343185851</v>
      </c>
      <c r="I31" s="111"/>
      <c r="J31" s="138">
        <f>'cálculos 2º Bim'!AN6</f>
        <v>153.799989342</v>
      </c>
      <c r="K31" s="111"/>
    </row>
    <row r="32" spans="1:30" ht="15.75" customHeight="1">
      <c r="B32" s="6"/>
    </row>
    <row r="33" spans="1:40" ht="15.75" customHeight="1">
      <c r="B33" s="6"/>
    </row>
    <row r="34" spans="1:40" ht="15.75" customHeight="1">
      <c r="B34" s="6"/>
    </row>
    <row r="35" spans="1:40" ht="42" customHeight="1">
      <c r="A35" s="126" t="s">
        <v>62</v>
      </c>
      <c r="B35" s="129" t="s">
        <v>28</v>
      </c>
      <c r="C35" s="115" t="s">
        <v>29</v>
      </c>
      <c r="D35" s="111"/>
      <c r="E35" s="141" t="s">
        <v>30</v>
      </c>
      <c r="F35" s="142"/>
      <c r="G35" s="142"/>
      <c r="H35" s="142"/>
      <c r="I35" s="142"/>
      <c r="J35" s="142"/>
      <c r="K35" s="142"/>
      <c r="L35" s="142"/>
      <c r="M35" s="142"/>
      <c r="N35" s="143"/>
      <c r="O35" s="116" t="s">
        <v>31</v>
      </c>
      <c r="P35" s="111"/>
      <c r="Q35" s="144" t="s">
        <v>32</v>
      </c>
      <c r="R35" s="142"/>
      <c r="S35" s="142"/>
      <c r="T35" s="142"/>
      <c r="U35" s="142"/>
      <c r="V35" s="143"/>
      <c r="W35" s="117" t="s">
        <v>33</v>
      </c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1"/>
      <c r="AM35" s="146" t="s">
        <v>34</v>
      </c>
      <c r="AN35" s="143"/>
    </row>
    <row r="36" spans="1:40" ht="78" customHeight="1">
      <c r="A36" s="127"/>
      <c r="B36" s="127"/>
      <c r="C36" s="119" t="s">
        <v>35</v>
      </c>
      <c r="D36" s="120"/>
      <c r="E36" s="119" t="s">
        <v>36</v>
      </c>
      <c r="F36" s="120"/>
      <c r="G36" s="119" t="s">
        <v>37</v>
      </c>
      <c r="H36" s="120"/>
      <c r="I36" s="119" t="s">
        <v>63</v>
      </c>
      <c r="J36" s="120"/>
      <c r="K36" s="119" t="s">
        <v>38</v>
      </c>
      <c r="L36" s="120"/>
      <c r="M36" s="140" t="s">
        <v>64</v>
      </c>
      <c r="N36" s="111"/>
      <c r="O36" s="123" t="s">
        <v>39</v>
      </c>
      <c r="P36" s="120"/>
      <c r="Q36" s="123" t="s">
        <v>40</v>
      </c>
      <c r="R36" s="120"/>
      <c r="S36" s="123" t="s">
        <v>41</v>
      </c>
      <c r="T36" s="120"/>
      <c r="U36" s="139" t="s">
        <v>65</v>
      </c>
      <c r="V36" s="111"/>
      <c r="W36" s="130" t="s">
        <v>66</v>
      </c>
      <c r="X36" s="111"/>
      <c r="Y36" s="130" t="s">
        <v>67</v>
      </c>
      <c r="Z36" s="111"/>
      <c r="AA36" s="130" t="s">
        <v>68</v>
      </c>
      <c r="AB36" s="111"/>
      <c r="AC36" s="130" t="s">
        <v>44</v>
      </c>
      <c r="AD36" s="111"/>
      <c r="AE36" s="130" t="s">
        <v>45</v>
      </c>
      <c r="AF36" s="111"/>
      <c r="AG36" s="130" t="s">
        <v>46</v>
      </c>
      <c r="AH36" s="111"/>
      <c r="AI36" s="130" t="s">
        <v>47</v>
      </c>
      <c r="AJ36" s="111"/>
      <c r="AK36" s="130" t="s">
        <v>69</v>
      </c>
      <c r="AL36" s="111"/>
      <c r="AM36" s="131" t="s">
        <v>48</v>
      </c>
      <c r="AN36" s="150"/>
    </row>
    <row r="37" spans="1:40" ht="24" customHeight="1">
      <c r="A37" s="128"/>
      <c r="B37" s="128"/>
      <c r="C37" s="121"/>
      <c r="D37" s="122"/>
      <c r="E37" s="121"/>
      <c r="F37" s="122"/>
      <c r="G37" s="121"/>
      <c r="H37" s="122"/>
      <c r="I37" s="121"/>
      <c r="J37" s="122"/>
      <c r="K37" s="121"/>
      <c r="L37" s="122"/>
      <c r="M37" s="54" t="str">
        <f>'Formulário Anual 2024'!M37</f>
        <v>✖</v>
      </c>
      <c r="N37" s="55" t="s">
        <v>49</v>
      </c>
      <c r="O37" s="121"/>
      <c r="P37" s="122"/>
      <c r="Q37" s="121"/>
      <c r="R37" s="122"/>
      <c r="S37" s="121"/>
      <c r="T37" s="122"/>
      <c r="U37" s="56" t="str">
        <f>'Formulário Anual 2024'!U37</f>
        <v>✖</v>
      </c>
      <c r="V37" s="57" t="s">
        <v>49</v>
      </c>
      <c r="W37" s="30" t="str">
        <f>'Formulário Anual 2024'!W37</f>
        <v>✖</v>
      </c>
      <c r="X37" s="52" t="s">
        <v>49</v>
      </c>
      <c r="Y37" s="30" t="str">
        <f>'Formulário Anual 2024'!Y37</f>
        <v>✖</v>
      </c>
      <c r="Z37" s="52" t="s">
        <v>49</v>
      </c>
      <c r="AA37" s="30" t="str">
        <f>'Formulário Anual 2024'!AA37</f>
        <v>✖</v>
      </c>
      <c r="AB37" s="52" t="s">
        <v>49</v>
      </c>
      <c r="AC37" s="30" t="str">
        <f>'Formulário Anual 2024'!AC37</f>
        <v>✖</v>
      </c>
      <c r="AD37" s="52" t="s">
        <v>49</v>
      </c>
      <c r="AE37" s="30" t="str">
        <f>'Formulário Anual 2024'!AE37</f>
        <v>✖</v>
      </c>
      <c r="AF37" s="52" t="s">
        <v>49</v>
      </c>
      <c r="AG37" s="30" t="str">
        <f>'Formulário Anual 2024'!AG37</f>
        <v>✖</v>
      </c>
      <c r="AH37" s="52" t="s">
        <v>49</v>
      </c>
      <c r="AI37" s="30" t="str">
        <f>'Formulário Anual 2024'!AI37</f>
        <v>✖</v>
      </c>
      <c r="AJ37" s="52" t="s">
        <v>49</v>
      </c>
      <c r="AK37" s="30" t="str">
        <f>'Formulário Anual 2024'!AK37</f>
        <v>✖</v>
      </c>
      <c r="AL37" s="52" t="s">
        <v>49</v>
      </c>
      <c r="AM37" s="121"/>
      <c r="AN37" s="151"/>
    </row>
    <row r="38" spans="1:40" ht="15.75" customHeight="1">
      <c r="A38" s="11" t="s">
        <v>70</v>
      </c>
      <c r="B38" s="21">
        <f>'Formulário Anual 2024'!B38</f>
        <v>50</v>
      </c>
      <c r="C38" s="22" t="str">
        <f>'Formulário Anual 2024'!C38</f>
        <v>✔</v>
      </c>
      <c r="D38" s="23">
        <f>IF($B38&gt;0,IF(C38="✖",0,'Tabela de Produtos Bimestral'!C7),0)</f>
        <v>221.5925</v>
      </c>
      <c r="E38" s="24"/>
      <c r="F38" s="24"/>
      <c r="G38" s="24"/>
      <c r="H38" s="24"/>
      <c r="I38" s="24"/>
      <c r="J38" s="24"/>
      <c r="K38" s="24"/>
      <c r="L38" s="24"/>
      <c r="M38" s="22" t="str">
        <f>'Formulário Anual 2024'!M38</f>
        <v>✖</v>
      </c>
      <c r="N38" s="25">
        <f>IF($B38&gt;0,IF(M38="✖",0,IF(M$37="✖",'Tabela de Produtos Bimestral'!U7,'Tabela de Produtos Bimestral'!AA7)),0)</f>
        <v>0</v>
      </c>
      <c r="O38" s="24"/>
      <c r="P38" s="24"/>
      <c r="Q38" s="24"/>
      <c r="R38" s="24"/>
      <c r="S38" s="24"/>
      <c r="T38" s="24"/>
      <c r="U38" s="24"/>
      <c r="V38" s="24"/>
      <c r="W38" s="22" t="str">
        <f>'Formulário Anual 2024'!W38</f>
        <v>✔</v>
      </c>
      <c r="X38" s="25">
        <f>IF($B38&gt;0,IF(W38="✖",0,IF(W$37="✖",'Tabela de Produtos Bimestral'!R7,'Tabela de Produtos Bimestral'!X7)),0)</f>
        <v>9.5549999999999997</v>
      </c>
      <c r="Y38" s="22" t="str">
        <f>'Formulário Anual 2024'!Y38</f>
        <v>✔</v>
      </c>
      <c r="Z38" s="25">
        <f>IF($B38&gt;0,IF(Y38="✖",0,IF(Y$37="✖",'Tabela de Produtos Bimestral'!T7,'Tabela de Produtos Bimestral'!Z7)),0)</f>
        <v>57.38</v>
      </c>
      <c r="AA38" s="22" t="str">
        <f>'Formulário Anual 2024'!AA38</f>
        <v>✖</v>
      </c>
      <c r="AB38" s="25">
        <f>IF($B38&gt;0,IF(AA38="✖",0,IF(AA$37="✖",'Tabela de Produtos Bimestral'!W7,'Tabela de Produtos Bimestral'!AC7)),0)</f>
        <v>0</v>
      </c>
      <c r="AC38" s="22" t="str">
        <f>'Formulário Anual 2024'!AC38</f>
        <v>✖</v>
      </c>
      <c r="AD38" s="23">
        <f>IF($B38&gt;0,IF(AC38="✖",0,'Tabela de Produtos Bimestral'!AD7),0)</f>
        <v>0</v>
      </c>
      <c r="AE38" s="22" t="str">
        <f>'Formulário Anual 2024'!AE38</f>
        <v>✖</v>
      </c>
      <c r="AF38" s="23">
        <f>IF($B38&gt;0,IF(AE38="✖",0,'Tabela de Produtos Bimestral'!AE7),0)</f>
        <v>0</v>
      </c>
      <c r="AG38" s="22" t="str">
        <f>'Formulário Anual 2024'!AG38</f>
        <v>✖</v>
      </c>
      <c r="AH38" s="23">
        <f>IF($B38&gt;0,IF(AG38="✖",0,'Tabela de Produtos Bimestral'!AF7),0)</f>
        <v>0</v>
      </c>
      <c r="AI38" s="22" t="str">
        <f>'Formulário Anual 2024'!AI38</f>
        <v>✖</v>
      </c>
      <c r="AJ38" s="23">
        <f>IF($B38&gt;0,IF(AI38="✖",0,'Tabela de Produtos Bimestral'!AG7),0)</f>
        <v>0</v>
      </c>
      <c r="AK38" s="22" t="str">
        <f>'Formulário Anual 2024'!AK38</f>
        <v>✖</v>
      </c>
      <c r="AL38" s="23">
        <f>IF($B38&gt;0,IF(AK38="✖",0,'Tabela de Produtos Bimestral'!AH7),0)</f>
        <v>0</v>
      </c>
      <c r="AM38" s="132">
        <f t="shared" ref="AM38:AM42" si="2">SUM(C38:AL38)</f>
        <v>288.52750000000003</v>
      </c>
      <c r="AN38" s="111"/>
    </row>
    <row r="39" spans="1:40" ht="15.75" customHeight="1">
      <c r="A39" s="11" t="s">
        <v>71</v>
      </c>
      <c r="B39" s="21">
        <f>'Formulário Anual 2024'!B39</f>
        <v>55</v>
      </c>
      <c r="C39" s="22" t="str">
        <f>'Formulário Anual 2024'!C39</f>
        <v>✔</v>
      </c>
      <c r="D39" s="23">
        <f>IF($B39&gt;0,IF(C39="✖",0,'Tabela de Produtos Bimestral'!C8),0)</f>
        <v>221.5925</v>
      </c>
      <c r="E39" s="24"/>
      <c r="F39" s="24"/>
      <c r="G39" s="24"/>
      <c r="H39" s="24"/>
      <c r="I39" s="24"/>
      <c r="J39" s="24"/>
      <c r="K39" s="24"/>
      <c r="L39" s="24"/>
      <c r="M39" s="22" t="str">
        <f>'Formulário Anual 2024'!M39</f>
        <v>✖</v>
      </c>
      <c r="N39" s="25">
        <f>IF($B39&gt;0,IF(M39="✖",0,IF(M$37="✖",'Tabela de Produtos Bimestral'!U8,'Tabela de Produtos Bimestral'!AA8)),0)</f>
        <v>0</v>
      </c>
      <c r="O39" s="24"/>
      <c r="P39" s="24"/>
      <c r="Q39" s="24"/>
      <c r="R39" s="24"/>
      <c r="S39" s="24"/>
      <c r="T39" s="24"/>
      <c r="U39" s="24"/>
      <c r="V39" s="24"/>
      <c r="W39" s="22" t="str">
        <f>'Formulário Anual 2024'!W39</f>
        <v>✔</v>
      </c>
      <c r="X39" s="25">
        <f>IF($B39&gt;0,IF(W39="✖",0,IF(W$37="✖",'Tabela de Produtos Bimestral'!R8,'Tabela de Produtos Bimestral'!X8)),0)</f>
        <v>9.5549999999999997</v>
      </c>
      <c r="Y39" s="22" t="str">
        <f>'Formulário Anual 2024'!Y39</f>
        <v>✔</v>
      </c>
      <c r="Z39" s="25">
        <f>IF($B39&gt;0,IF(Y39="✖",0,IF(Y$37="✖",'Tabela de Produtos Bimestral'!T8,'Tabela de Produtos Bimestral'!Z8)),0)</f>
        <v>57.38</v>
      </c>
      <c r="AA39" s="22" t="str">
        <f>'Formulário Anual 2024'!AA39</f>
        <v>✖</v>
      </c>
      <c r="AB39" s="25">
        <f>IF($B39&gt;0,IF(AA39="✖",0,IF(AA$37="✖",'Tabela de Produtos Bimestral'!W8,'Tabela de Produtos Bimestral'!AC8)),0)</f>
        <v>0</v>
      </c>
      <c r="AC39" s="22" t="str">
        <f>'Formulário Anual 2024'!AC39</f>
        <v>✖</v>
      </c>
      <c r="AD39" s="23">
        <f>IF($B39&gt;0,IF(AC39="✖",0,'Tabela de Produtos Bimestral'!AD8),0)</f>
        <v>0</v>
      </c>
      <c r="AE39" s="22" t="str">
        <f>'Formulário Anual 2024'!AE39</f>
        <v>✖</v>
      </c>
      <c r="AF39" s="23">
        <f>IF($B39&gt;0,IF(AE39="✖",0,'Tabela de Produtos Bimestral'!AE8),0)</f>
        <v>0</v>
      </c>
      <c r="AG39" s="22" t="str">
        <f>'Formulário Anual 2024'!AG39</f>
        <v>✖</v>
      </c>
      <c r="AH39" s="23">
        <f>IF($B39&gt;0,IF(AG39="✖",0,'Tabela de Produtos Bimestral'!AF8),0)</f>
        <v>0</v>
      </c>
      <c r="AI39" s="22" t="str">
        <f>'Formulário Anual 2024'!AI39</f>
        <v>✖</v>
      </c>
      <c r="AJ39" s="23">
        <f>IF($B39&gt;0,IF(AI39="✖",0,'Tabela de Produtos Bimestral'!AG8),0)</f>
        <v>0</v>
      </c>
      <c r="AK39" s="22" t="str">
        <f>'Formulário Anual 2024'!AK39</f>
        <v>✖</v>
      </c>
      <c r="AL39" s="23">
        <f>IF($B39&gt;0,IF(AK39="✖",0,'Tabela de Produtos Bimestral'!AH8),0)</f>
        <v>0</v>
      </c>
      <c r="AM39" s="132">
        <f t="shared" si="2"/>
        <v>288.52750000000003</v>
      </c>
      <c r="AN39" s="111"/>
    </row>
    <row r="40" spans="1:40" ht="15.75" customHeight="1">
      <c r="A40" s="11" t="s">
        <v>72</v>
      </c>
      <c r="B40" s="21">
        <f>'Formulário Anual 2024'!B40</f>
        <v>50</v>
      </c>
      <c r="C40" s="22" t="str">
        <f>'Formulário Anual 2024'!C40</f>
        <v>✔</v>
      </c>
      <c r="D40" s="23">
        <f>IF($B40&gt;0,IF(C40="✖",0,'Tabela de Produtos Bimestral'!C9),0)</f>
        <v>221.5925</v>
      </c>
      <c r="E40" s="24"/>
      <c r="F40" s="24"/>
      <c r="G40" s="24"/>
      <c r="H40" s="24"/>
      <c r="I40" s="24"/>
      <c r="J40" s="24"/>
      <c r="K40" s="24"/>
      <c r="L40" s="24"/>
      <c r="M40" s="22" t="str">
        <f>'Formulário Anual 2024'!M40</f>
        <v>✖</v>
      </c>
      <c r="N40" s="25">
        <f>IF($B40&gt;0,IF(M40="✖",0,IF(M$37="✖",'Tabela de Produtos Bimestral'!U9,'Tabela de Produtos Bimestral'!AA9)),0)</f>
        <v>0</v>
      </c>
      <c r="O40" s="24"/>
      <c r="P40" s="24"/>
      <c r="Q40" s="24"/>
      <c r="R40" s="24"/>
      <c r="S40" s="24"/>
      <c r="T40" s="24"/>
      <c r="U40" s="24"/>
      <c r="V40" s="24"/>
      <c r="W40" s="22" t="str">
        <f>'Formulário Anual 2024'!W40</f>
        <v>✔</v>
      </c>
      <c r="X40" s="25">
        <f>IF($B40&gt;0,IF(W40="✖",0,IF(W$37="✖",'Tabela de Produtos Bimestral'!R9,'Tabela de Produtos Bimestral'!X9)),0)</f>
        <v>9.5549999999999997</v>
      </c>
      <c r="Y40" s="22" t="str">
        <f>'Formulário Anual 2024'!Y40</f>
        <v>✔</v>
      </c>
      <c r="Z40" s="25">
        <f>IF($B40&gt;0,IF(Y40="✖",0,IF(Y$37="✖",'Tabela de Produtos Bimestral'!T9,'Tabela de Produtos Bimestral'!Z9)),0)</f>
        <v>57.38</v>
      </c>
      <c r="AA40" s="22" t="str">
        <f>'Formulário Anual 2024'!AA40</f>
        <v>✖</v>
      </c>
      <c r="AB40" s="25">
        <f>IF($B40&gt;0,IF(AA40="✖",0,IF(AA$37="✖",'Tabela de Produtos Bimestral'!W9,'Tabela de Produtos Bimestral'!AC9)),0)</f>
        <v>0</v>
      </c>
      <c r="AC40" s="22" t="str">
        <f>'Formulário Anual 2024'!AC40</f>
        <v>✖</v>
      </c>
      <c r="AD40" s="23">
        <f>IF($B40&gt;0,IF(AC40="✖",0,'Tabela de Produtos Bimestral'!AD9),0)</f>
        <v>0</v>
      </c>
      <c r="AE40" s="22" t="str">
        <f>'Formulário Anual 2024'!AE40</f>
        <v>✖</v>
      </c>
      <c r="AF40" s="23">
        <f>IF($B40&gt;0,IF(AE40="✖",0,'Tabela de Produtos Bimestral'!AE9),0)</f>
        <v>0</v>
      </c>
      <c r="AG40" s="22" t="str">
        <f>'Formulário Anual 2024'!AG40</f>
        <v>✖</v>
      </c>
      <c r="AH40" s="23">
        <f>IF($B40&gt;0,IF(AG40="✖",0,'Tabela de Produtos Bimestral'!AF9),0)</f>
        <v>0</v>
      </c>
      <c r="AI40" s="22" t="str">
        <f>'Formulário Anual 2024'!AI40</f>
        <v>✖</v>
      </c>
      <c r="AJ40" s="23">
        <f>IF($B40&gt;0,IF(AI40="✖",0,'Tabela de Produtos Bimestral'!AG9),0)</f>
        <v>0</v>
      </c>
      <c r="AK40" s="22" t="str">
        <f>'Formulário Anual 2024'!AK40</f>
        <v>✖</v>
      </c>
      <c r="AL40" s="23">
        <f>IF($B40&gt;0,IF(AK40="✖",0,'Tabela de Produtos Bimestral'!AH9),0)</f>
        <v>0</v>
      </c>
      <c r="AM40" s="132">
        <f t="shared" si="2"/>
        <v>288.52750000000003</v>
      </c>
      <c r="AN40" s="111"/>
    </row>
    <row r="41" spans="1:40" ht="15.75" customHeight="1">
      <c r="A41" s="11" t="s">
        <v>73</v>
      </c>
      <c r="B41" s="21">
        <f>'Formulário Anual 2024'!B41</f>
        <v>70</v>
      </c>
      <c r="C41" s="22" t="str">
        <f>'Formulário Anual 2024'!C41</f>
        <v>✔</v>
      </c>
      <c r="D41" s="23">
        <f>IF($B41&gt;0,IF(C41="✖",0,'Tabela de Produtos Bimestral'!C10),0)</f>
        <v>221.5925</v>
      </c>
      <c r="E41" s="24"/>
      <c r="F41" s="24"/>
      <c r="G41" s="24"/>
      <c r="H41" s="24"/>
      <c r="I41" s="24"/>
      <c r="J41" s="24"/>
      <c r="K41" s="24"/>
      <c r="L41" s="24"/>
      <c r="M41" s="22" t="str">
        <f>'Formulário Anual 2024'!M41</f>
        <v>✖</v>
      </c>
      <c r="N41" s="25">
        <f>IF($B41&gt;0,IF(M41="✖",0,IF(M$37="✖",'Tabela de Produtos Bimestral'!U10,'Tabela de Produtos Bimestral'!AA10)),0)</f>
        <v>0</v>
      </c>
      <c r="O41" s="24"/>
      <c r="P41" s="24"/>
      <c r="Q41" s="24"/>
      <c r="R41" s="24"/>
      <c r="S41" s="24"/>
      <c r="T41" s="24"/>
      <c r="U41" s="24"/>
      <c r="V41" s="24"/>
      <c r="W41" s="22" t="str">
        <f>'Formulário Anual 2024'!W41</f>
        <v>✔</v>
      </c>
      <c r="X41" s="25">
        <f>IF($B41&gt;0,IF(W41="✖",0,IF(W$37="✖",'Tabela de Produtos Bimestral'!R10,'Tabela de Produtos Bimestral'!X10)),0)</f>
        <v>9.5549999999999997</v>
      </c>
      <c r="Y41" s="22" t="str">
        <f>'Formulário Anual 2024'!Y41</f>
        <v>✔</v>
      </c>
      <c r="Z41" s="25">
        <f>IF($B41&gt;0,IF(Y41="✖",0,IF(Y$37="✖",'Tabela de Produtos Bimestral'!T10,'Tabela de Produtos Bimestral'!Z10)),0)</f>
        <v>57.38</v>
      </c>
      <c r="AA41" s="22" t="str">
        <f>'Formulário Anual 2024'!AA41</f>
        <v>✔</v>
      </c>
      <c r="AB41" s="25">
        <f>IF($B41&gt;0,IF(AA41="✖",0,IF(AA$37="✖",'Tabela de Produtos Bimestral'!W10,'Tabela de Produtos Bimestral'!AC10)),0)</f>
        <v>60.11</v>
      </c>
      <c r="AC41" s="22" t="str">
        <f>'Formulário Anual 2024'!AC41</f>
        <v>✖</v>
      </c>
      <c r="AD41" s="23">
        <f>IF($B41&gt;0,IF(AC41="✖",0,'Tabela de Produtos Bimestral'!AD10),0)</f>
        <v>0</v>
      </c>
      <c r="AE41" s="22" t="str">
        <f>'Formulário Anual 2024'!AE41</f>
        <v>✖</v>
      </c>
      <c r="AF41" s="23">
        <f>IF($B41&gt;0,IF(AE41="✖",0,'Tabela de Produtos Bimestral'!AE10),0)</f>
        <v>0</v>
      </c>
      <c r="AG41" s="22" t="str">
        <f>'Formulário Anual 2024'!AG41</f>
        <v>✖</v>
      </c>
      <c r="AH41" s="23">
        <f>IF($B41&gt;0,IF(AG41="✖",0,'Tabela de Produtos Bimestral'!AF10),0)</f>
        <v>0</v>
      </c>
      <c r="AI41" s="22" t="str">
        <f>'Formulário Anual 2024'!AI41</f>
        <v>✖</v>
      </c>
      <c r="AJ41" s="23">
        <f>IF($B41&gt;0,IF(AI41="✖",0,'Tabela de Produtos Bimestral'!AG10),0)</f>
        <v>0</v>
      </c>
      <c r="AK41" s="22" t="str">
        <f>'Formulário Anual 2024'!AK41</f>
        <v>✖</v>
      </c>
      <c r="AL41" s="23">
        <f>IF($B41&gt;0,IF(AK41="✖",0,'Tabela de Produtos Bimestral'!AH10),0)</f>
        <v>0</v>
      </c>
      <c r="AM41" s="132">
        <f t="shared" si="2"/>
        <v>348.63750000000005</v>
      </c>
      <c r="AN41" s="111"/>
    </row>
    <row r="42" spans="1:40" ht="15.75" customHeight="1">
      <c r="A42" s="11" t="s">
        <v>74</v>
      </c>
      <c r="B42" s="21">
        <f>'Formulário Anual 2024'!B42</f>
        <v>60</v>
      </c>
      <c r="C42" s="22" t="str">
        <f>'Formulário Anual 2024'!C42</f>
        <v>✔</v>
      </c>
      <c r="D42" s="23">
        <f>IF($B42&gt;0,IF(C42="✖",0,'Tabela de Produtos Bimestral'!C11),0)</f>
        <v>221.5925</v>
      </c>
      <c r="E42" s="24"/>
      <c r="F42" s="24"/>
      <c r="G42" s="24"/>
      <c r="H42" s="24"/>
      <c r="I42" s="22" t="str">
        <f>'Formulário Anual 2024'!I42</f>
        <v>✔</v>
      </c>
      <c r="J42" s="23">
        <f>IF($B42&gt;0,IF(I42="✖",0,'Tabela de Produtos Bimestral'!H11),0)</f>
        <v>41.407499999999999</v>
      </c>
      <c r="K42" s="24"/>
      <c r="L42" s="24"/>
      <c r="M42" s="22" t="str">
        <f>'Formulário Anual 2024'!M42</f>
        <v>✖</v>
      </c>
      <c r="N42" s="25">
        <f>IF($B42&gt;0,IF(M42="✖",0,IF(M$37="✖",'Tabela de Produtos Bimestral'!U11,'Tabela de Produtos Bimestral'!AA11)),0)</f>
        <v>0</v>
      </c>
      <c r="O42" s="24"/>
      <c r="P42" s="24"/>
      <c r="Q42" s="24"/>
      <c r="R42" s="24"/>
      <c r="S42" s="24"/>
      <c r="T42" s="24"/>
      <c r="U42" s="24"/>
      <c r="V42" s="24"/>
      <c r="W42" s="22" t="str">
        <f>'Formulário Anual 2024'!W42</f>
        <v>✔</v>
      </c>
      <c r="X42" s="25">
        <f>IF($B42&gt;0,IF(W42="✖",0,IF(W$37="✖",'Tabela de Produtos Bimestral'!R11,'Tabela de Produtos Bimestral'!X11)),0)</f>
        <v>9.5549999999999997</v>
      </c>
      <c r="Y42" s="22" t="str">
        <f>'Formulário Anual 2024'!Y42</f>
        <v>✔</v>
      </c>
      <c r="Z42" s="25">
        <f>IF($B42&gt;0,IF(Y42="✖",0,IF(Y$37="✖",'Tabela de Produtos Bimestral'!T11,'Tabela de Produtos Bimestral'!Z11)),0)</f>
        <v>57.38</v>
      </c>
      <c r="AA42" s="22" t="str">
        <f>'Formulário Anual 2024'!AA42</f>
        <v>✔</v>
      </c>
      <c r="AB42" s="25">
        <f>IF($B42&gt;0,IF(AA42="✖",0,IF(AA$37="✖",'Tabela de Produtos Bimestral'!W11,'Tabela de Produtos Bimestral'!AC11)),0)</f>
        <v>60.11</v>
      </c>
      <c r="AC42" s="22" t="str">
        <f>'Formulário Anual 2024'!AC42</f>
        <v>✖</v>
      </c>
      <c r="AD42" s="23">
        <f>IF($B42&gt;0,IF(AC42="✖",0,'Tabela de Produtos Bimestral'!AD11),0)</f>
        <v>0</v>
      </c>
      <c r="AE42" s="22" t="str">
        <f>'Formulário Anual 2024'!AE42</f>
        <v>✖</v>
      </c>
      <c r="AF42" s="23">
        <f>IF($B42&gt;0,IF(AE42="✖",0,'Tabela de Produtos Bimestral'!AE11),0)</f>
        <v>0</v>
      </c>
      <c r="AG42" s="22" t="str">
        <f>'Formulário Anual 2024'!AG42</f>
        <v>✖</v>
      </c>
      <c r="AH42" s="23">
        <f>IF($B42&gt;0,IF(AG42="✖",0,'Tabela de Produtos Bimestral'!AF11),0)</f>
        <v>0</v>
      </c>
      <c r="AI42" s="22" t="str">
        <f>'Formulário Anual 2024'!AI42</f>
        <v>✖</v>
      </c>
      <c r="AJ42" s="23">
        <f>IF($B42&gt;0,IF(AI42="✖",0,'Tabela de Produtos Bimestral'!AG11),0)</f>
        <v>0</v>
      </c>
      <c r="AK42" s="22" t="str">
        <f>'Formulário Anual 2024'!AK42</f>
        <v>✖</v>
      </c>
      <c r="AL42" s="23">
        <f>IF($B42&gt;0,IF(AK42="✖",0,'Tabela de Produtos Bimestral'!AH11),0)</f>
        <v>0</v>
      </c>
      <c r="AM42" s="132">
        <f t="shared" si="2"/>
        <v>390.04500000000002</v>
      </c>
      <c r="AN42" s="111"/>
    </row>
    <row r="43" spans="1:40" ht="21" customHeight="1">
      <c r="A43" s="26"/>
      <c r="B43" s="27"/>
      <c r="C43" s="134" t="s">
        <v>55</v>
      </c>
      <c r="D43" s="135"/>
      <c r="E43" s="135"/>
      <c r="F43" s="135"/>
      <c r="G43" s="135"/>
      <c r="H43" s="135"/>
      <c r="I43" s="135"/>
      <c r="J43" s="120"/>
      <c r="K43" s="134" t="s">
        <v>56</v>
      </c>
      <c r="L43" s="120"/>
      <c r="M43" s="134" t="str">
        <f>IF(M37="✔","*Não se aplica desconto","Desconto aplicável")</f>
        <v>Desconto aplicável</v>
      </c>
      <c r="N43" s="120"/>
      <c r="O43" s="134" t="s">
        <v>55</v>
      </c>
      <c r="P43" s="135"/>
      <c r="Q43" s="135"/>
      <c r="R43" s="135"/>
      <c r="S43" s="135"/>
      <c r="T43" s="120"/>
      <c r="U43" s="134" t="str">
        <f>IF(U37="✔","*Não se aplica desconto","Desconto aplicável")</f>
        <v>Desconto aplicável</v>
      </c>
      <c r="V43" s="120"/>
      <c r="W43" s="134" t="str">
        <f>IF(W37="✔","*Não se aplica desconto","Desconto aplicável")</f>
        <v>Desconto aplicável</v>
      </c>
      <c r="X43" s="120"/>
      <c r="Y43" s="134" t="str">
        <f>IF(Y37="✔","*Não se aplica desconto","Desconto aplicável")</f>
        <v>Desconto aplicável</v>
      </c>
      <c r="Z43" s="120"/>
      <c r="AA43" s="134" t="str">
        <f>IF(AA37="✔","*Não se aplica desconto","Desconto aplicável")</f>
        <v>Desconto aplicável</v>
      </c>
      <c r="AB43" s="120"/>
      <c r="AC43" s="134" t="s">
        <v>56</v>
      </c>
      <c r="AD43" s="135"/>
      <c r="AE43" s="135"/>
      <c r="AF43" s="135"/>
      <c r="AG43" s="135"/>
      <c r="AH43" s="135"/>
      <c r="AI43" s="135"/>
      <c r="AJ43" s="135"/>
      <c r="AK43" s="135"/>
      <c r="AL43" s="120"/>
    </row>
    <row r="44" spans="1:40" ht="21" customHeight="1">
      <c r="A44" s="26"/>
      <c r="B44" s="27"/>
      <c r="C44" s="121"/>
      <c r="D44" s="125"/>
      <c r="E44" s="125"/>
      <c r="F44" s="125"/>
      <c r="G44" s="125"/>
      <c r="H44" s="125"/>
      <c r="I44" s="125"/>
      <c r="J44" s="122"/>
      <c r="K44" s="121"/>
      <c r="L44" s="122"/>
      <c r="M44" s="121"/>
      <c r="N44" s="122"/>
      <c r="O44" s="121"/>
      <c r="P44" s="125"/>
      <c r="Q44" s="125"/>
      <c r="R44" s="125"/>
      <c r="S44" s="125"/>
      <c r="T44" s="122"/>
      <c r="U44" s="121"/>
      <c r="V44" s="122"/>
      <c r="W44" s="121"/>
      <c r="X44" s="122"/>
      <c r="Y44" s="121"/>
      <c r="Z44" s="122"/>
      <c r="AA44" s="121"/>
      <c r="AB44" s="122"/>
      <c r="AC44" s="121"/>
      <c r="AD44" s="125"/>
      <c r="AE44" s="125"/>
      <c r="AF44" s="125"/>
      <c r="AG44" s="125"/>
      <c r="AH44" s="125"/>
      <c r="AI44" s="125"/>
      <c r="AJ44" s="125"/>
      <c r="AK44" s="125"/>
      <c r="AL44" s="122"/>
    </row>
    <row r="45" spans="1:40" ht="15.75" customHeight="1">
      <c r="B45" s="6"/>
      <c r="L45" s="16"/>
    </row>
    <row r="46" spans="1:40" ht="15.75" customHeight="1">
      <c r="B46" s="6"/>
    </row>
    <row r="47" spans="1:40" ht="21" customHeight="1">
      <c r="A47" s="126" t="s">
        <v>62</v>
      </c>
      <c r="B47" s="136" t="s">
        <v>34</v>
      </c>
      <c r="C47" s="110"/>
      <c r="D47" s="110"/>
      <c r="E47" s="110"/>
      <c r="F47" s="110"/>
      <c r="G47" s="110"/>
      <c r="H47" s="110"/>
      <c r="I47" s="110"/>
      <c r="J47" s="110"/>
      <c r="K47" s="111"/>
    </row>
    <row r="48" spans="1:40" ht="92.25" customHeight="1">
      <c r="A48" s="128"/>
      <c r="B48" s="118" t="s">
        <v>57</v>
      </c>
      <c r="C48" s="111"/>
      <c r="D48" s="136" t="s">
        <v>58</v>
      </c>
      <c r="E48" s="111"/>
      <c r="F48" s="136" t="s">
        <v>59</v>
      </c>
      <c r="G48" s="111"/>
      <c r="H48" s="136" t="s">
        <v>60</v>
      </c>
      <c r="I48" s="111"/>
      <c r="J48" s="136" t="s">
        <v>61</v>
      </c>
      <c r="K48" s="111"/>
    </row>
    <row r="49" spans="1:34" ht="15.75" customHeight="1">
      <c r="A49" s="11" t="s">
        <v>70</v>
      </c>
      <c r="B49" s="152">
        <f t="shared" ref="B49:B53" si="3">SUM(C38:AL38)</f>
        <v>288.52750000000003</v>
      </c>
      <c r="C49" s="111"/>
      <c r="D49" s="153" t="str">
        <f>IF($C$149&lt;100,"0%",IF($C$149&lt;200,"5%",IF($C$149&lt;300,"10%",IF($C$149&lt;400,"15%","20%"))))</f>
        <v>20%</v>
      </c>
      <c r="E49" s="120"/>
      <c r="F49" s="154">
        <f>H150</f>
        <v>0.1208814</v>
      </c>
      <c r="G49" s="111"/>
      <c r="H49" s="138">
        <f>'cálculos 2º Bim'!AM7</f>
        <v>150.48758837049999</v>
      </c>
      <c r="I49" s="111"/>
      <c r="J49" s="138">
        <f>'cálculos 2º Bim'!AN7</f>
        <v>195.94439186150001</v>
      </c>
      <c r="K49" s="111"/>
    </row>
    <row r="50" spans="1:34" ht="15.75" customHeight="1">
      <c r="A50" s="11" t="s">
        <v>71</v>
      </c>
      <c r="B50" s="152">
        <f t="shared" si="3"/>
        <v>288.52750000000003</v>
      </c>
      <c r="C50" s="111"/>
      <c r="D50" s="148"/>
      <c r="E50" s="149"/>
      <c r="F50" s="154">
        <f>H150</f>
        <v>0.1208814</v>
      </c>
      <c r="G50" s="111"/>
      <c r="H50" s="138">
        <f>'cálculos 2º Bim'!AM8</f>
        <v>150.48758837049999</v>
      </c>
      <c r="I50" s="111"/>
      <c r="J50" s="138">
        <f>'cálculos 2º Bim'!AN8</f>
        <v>195.94439186150001</v>
      </c>
      <c r="K50" s="111"/>
    </row>
    <row r="51" spans="1:34" ht="15.75" customHeight="1">
      <c r="A51" s="11" t="s">
        <v>72</v>
      </c>
      <c r="B51" s="152">
        <f t="shared" si="3"/>
        <v>288.52750000000003</v>
      </c>
      <c r="C51" s="111"/>
      <c r="D51" s="148"/>
      <c r="E51" s="149"/>
      <c r="F51" s="154">
        <f>H150</f>
        <v>0.1208814</v>
      </c>
      <c r="G51" s="111"/>
      <c r="H51" s="138">
        <f>'cálculos 2º Bim'!AM9</f>
        <v>150.48758837049999</v>
      </c>
      <c r="I51" s="111"/>
      <c r="J51" s="138">
        <f>'cálculos 2º Bim'!AN9</f>
        <v>195.94439186150001</v>
      </c>
      <c r="K51" s="111"/>
    </row>
    <row r="52" spans="1:34" ht="15.75" customHeight="1">
      <c r="A52" s="11" t="s">
        <v>73</v>
      </c>
      <c r="B52" s="152">
        <f t="shared" si="3"/>
        <v>348.63750000000005</v>
      </c>
      <c r="C52" s="111"/>
      <c r="D52" s="148"/>
      <c r="E52" s="149"/>
      <c r="F52" s="154">
        <f>H150</f>
        <v>0.1208814</v>
      </c>
      <c r="G52" s="111"/>
      <c r="H52" s="138">
        <f>'cálculos 2º Bim'!AM10</f>
        <v>150.48758837049999</v>
      </c>
      <c r="I52" s="111"/>
      <c r="J52" s="138">
        <f>'cálculos 2º Bim'!AN10</f>
        <v>236.76621090750001</v>
      </c>
      <c r="K52" s="111"/>
    </row>
    <row r="53" spans="1:34" ht="15.75" customHeight="1">
      <c r="A53" s="11" t="s">
        <v>74</v>
      </c>
      <c r="B53" s="152">
        <f t="shared" si="3"/>
        <v>390.04500000000002</v>
      </c>
      <c r="C53" s="111"/>
      <c r="D53" s="121"/>
      <c r="E53" s="122"/>
      <c r="F53" s="154">
        <f>H150</f>
        <v>0.1208814</v>
      </c>
      <c r="G53" s="111"/>
      <c r="H53" s="138">
        <f>'cálculos 2º Bim'!AM11</f>
        <v>178.60819179999999</v>
      </c>
      <c r="I53" s="111"/>
      <c r="J53" s="138">
        <f>'cálculos 2º Bim'!AN11</f>
        <v>264.88681433700003</v>
      </c>
      <c r="K53" s="111"/>
    </row>
    <row r="54" spans="1:34" ht="15.75" customHeight="1">
      <c r="B54" s="6"/>
    </row>
    <row r="55" spans="1:34" ht="15.75" customHeight="1">
      <c r="B55" s="6"/>
    </row>
    <row r="56" spans="1:34" ht="42" customHeight="1">
      <c r="A56" s="126" t="s">
        <v>75</v>
      </c>
      <c r="B56" s="129" t="s">
        <v>28</v>
      </c>
      <c r="C56" s="115" t="s">
        <v>29</v>
      </c>
      <c r="D56" s="111"/>
      <c r="E56" s="141" t="s">
        <v>30</v>
      </c>
      <c r="F56" s="142"/>
      <c r="G56" s="142"/>
      <c r="H56" s="142"/>
      <c r="I56" s="142"/>
      <c r="J56" s="143"/>
      <c r="K56" s="116" t="s">
        <v>31</v>
      </c>
      <c r="L56" s="111"/>
      <c r="M56" s="116" t="s">
        <v>32</v>
      </c>
      <c r="N56" s="110"/>
      <c r="O56" s="110"/>
      <c r="P56" s="111"/>
      <c r="Q56" s="177" t="s">
        <v>76</v>
      </c>
      <c r="R56" s="120"/>
      <c r="S56" s="180" t="s">
        <v>33</v>
      </c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81"/>
      <c r="AG56" s="146" t="s">
        <v>34</v>
      </c>
      <c r="AH56" s="143"/>
    </row>
    <row r="57" spans="1:34" ht="78" customHeight="1">
      <c r="A57" s="127"/>
      <c r="B57" s="127"/>
      <c r="C57" s="119" t="s">
        <v>35</v>
      </c>
      <c r="D57" s="120"/>
      <c r="E57" s="119" t="s">
        <v>77</v>
      </c>
      <c r="F57" s="120"/>
      <c r="G57" s="119" t="s">
        <v>63</v>
      </c>
      <c r="H57" s="120"/>
      <c r="I57" s="119" t="s">
        <v>78</v>
      </c>
      <c r="J57" s="120"/>
      <c r="K57" s="123" t="s">
        <v>39</v>
      </c>
      <c r="L57" s="120"/>
      <c r="M57" s="123" t="s">
        <v>40</v>
      </c>
      <c r="N57" s="120"/>
      <c r="O57" s="123" t="s">
        <v>79</v>
      </c>
      <c r="P57" s="120"/>
      <c r="Q57" s="178"/>
      <c r="R57" s="179"/>
      <c r="S57" s="130" t="s">
        <v>42</v>
      </c>
      <c r="T57" s="111"/>
      <c r="U57" s="130" t="s">
        <v>68</v>
      </c>
      <c r="V57" s="111"/>
      <c r="W57" s="130" t="s">
        <v>44</v>
      </c>
      <c r="X57" s="111"/>
      <c r="Y57" s="130" t="s">
        <v>45</v>
      </c>
      <c r="Z57" s="111"/>
      <c r="AA57" s="130" t="s">
        <v>46</v>
      </c>
      <c r="AB57" s="111"/>
      <c r="AC57" s="130" t="s">
        <v>47</v>
      </c>
      <c r="AD57" s="111"/>
      <c r="AE57" s="130" t="s">
        <v>69</v>
      </c>
      <c r="AF57" s="111"/>
      <c r="AG57" s="131" t="s">
        <v>48</v>
      </c>
      <c r="AH57" s="150"/>
    </row>
    <row r="58" spans="1:34" ht="24" customHeight="1">
      <c r="A58" s="128"/>
      <c r="B58" s="128"/>
      <c r="C58" s="121"/>
      <c r="D58" s="122"/>
      <c r="E58" s="121"/>
      <c r="F58" s="122"/>
      <c r="G58" s="121"/>
      <c r="H58" s="122"/>
      <c r="I58" s="121"/>
      <c r="J58" s="122"/>
      <c r="K58" s="121"/>
      <c r="L58" s="122"/>
      <c r="M58" s="121"/>
      <c r="N58" s="122"/>
      <c r="O58" s="121"/>
      <c r="P58" s="122"/>
      <c r="Q58" s="28" t="str">
        <f>'Formulário Anual 2024'!Q58</f>
        <v>✔</v>
      </c>
      <c r="R58" s="29" t="s">
        <v>49</v>
      </c>
      <c r="S58" s="30" t="str">
        <f>'Formulário Anual 2024'!S58</f>
        <v>✖</v>
      </c>
      <c r="T58" s="9" t="s">
        <v>49</v>
      </c>
      <c r="U58" s="30" t="str">
        <f>'Formulário Anual 2024'!U58</f>
        <v>✖</v>
      </c>
      <c r="V58" s="9" t="s">
        <v>49</v>
      </c>
      <c r="W58" s="30" t="str">
        <f>'Formulário Anual 2024'!W58</f>
        <v>✖</v>
      </c>
      <c r="X58" s="9" t="s">
        <v>49</v>
      </c>
      <c r="Y58" s="30" t="str">
        <f>'Formulário Anual 2024'!Y58</f>
        <v>✖</v>
      </c>
      <c r="Z58" s="9" t="s">
        <v>49</v>
      </c>
      <c r="AA58" s="30" t="str">
        <f>'Formulário Anual 2024'!AA58</f>
        <v>✖</v>
      </c>
      <c r="AB58" s="9" t="s">
        <v>49</v>
      </c>
      <c r="AC58" s="30" t="str">
        <f>'Formulário Anual 2024'!AC58</f>
        <v>✖</v>
      </c>
      <c r="AD58" s="9" t="s">
        <v>49</v>
      </c>
      <c r="AE58" s="30" t="str">
        <f>'Formulário Anual 2024'!AE58</f>
        <v>✖</v>
      </c>
      <c r="AF58" s="9" t="s">
        <v>49</v>
      </c>
      <c r="AG58" s="121"/>
      <c r="AH58" s="151"/>
    </row>
    <row r="59" spans="1:34" ht="15.75" customHeight="1">
      <c r="A59" s="11" t="s">
        <v>80</v>
      </c>
      <c r="B59" s="21">
        <f>'Formulário Anual 2024'!B59</f>
        <v>65</v>
      </c>
      <c r="C59" s="22" t="str">
        <f>'Formulário Anual 2024'!C59</f>
        <v>✔</v>
      </c>
      <c r="D59" s="23">
        <f>IF($B59&gt;0,IF(C59="✖",0,'Tabela de Produtos Bimestral'!C12),0)</f>
        <v>193.8425</v>
      </c>
      <c r="E59" s="22" t="str">
        <f>'Formulário Anual 2024'!E59</f>
        <v>✔</v>
      </c>
      <c r="F59" s="23">
        <f>IF($B59&gt;0,IF(E59="✖",0,'Tabela de Produtos Bimestral'!D12),0)</f>
        <v>110.96250000000001</v>
      </c>
      <c r="G59" s="22" t="str">
        <f>'Formulário Anual 2024'!G59</f>
        <v>✔</v>
      </c>
      <c r="H59" s="23">
        <f>IF($B59&gt;0,IF(G59="✖",0,'Tabela de Produtos Bimestral'!H12),0)</f>
        <v>41.407499999999999</v>
      </c>
      <c r="I59" s="24"/>
      <c r="J59" s="24"/>
      <c r="K59" s="24"/>
      <c r="L59" s="24"/>
      <c r="M59" s="24"/>
      <c r="N59" s="24"/>
      <c r="O59" s="24"/>
      <c r="P59" s="24"/>
      <c r="Q59" s="22" t="str">
        <f>'Formulário Anual 2024'!Q59</f>
        <v>✔</v>
      </c>
      <c r="R59" s="25">
        <f>IF($B59&gt;0,IF(Q59="✖",0,IF(Q$58="✖",'Tabela de Produtos Bimestral'!P12,'Tabela de Produtos Bimestral'!Q12)),0)</f>
        <v>51.05</v>
      </c>
      <c r="S59" s="22" t="str">
        <f>'Formulário Anual 2024'!S59</f>
        <v>✔</v>
      </c>
      <c r="T59" s="25">
        <f>IF($B59&gt;0,IF(S59="✖",0,IF(S$58="✖",'Tabela de Produtos Bimestral'!R12,'Tabela de Produtos Bimestral'!X12)),0)</f>
        <v>9.5549999999999997</v>
      </c>
      <c r="U59" s="22" t="str">
        <f>'Formulário Anual 2024'!U59</f>
        <v>✔</v>
      </c>
      <c r="V59" s="25">
        <f>IF($B59&gt;0,IF(U59="✖",0,IF(U$58="✖",'Tabela de Produtos Bimestral'!W12,'Tabela de Produtos Bimestral'!AC12)),0)</f>
        <v>60.11</v>
      </c>
      <c r="W59" s="22" t="str">
        <f>'Formulário Anual 2024'!W59</f>
        <v>✖</v>
      </c>
      <c r="X59" s="23">
        <f>IF($B59&gt;0,IF(W59="✖",0,'Tabela de Produtos Bimestral'!AD12),0)</f>
        <v>0</v>
      </c>
      <c r="Y59" s="22" t="str">
        <f>'Formulário Anual 2024'!Y59</f>
        <v>✖</v>
      </c>
      <c r="Z59" s="23">
        <f>IF($B59&gt;0,IF(Y59="✖",0,'Tabela de Produtos Bimestral'!AE12),0)</f>
        <v>0</v>
      </c>
      <c r="AA59" s="22" t="str">
        <f>'Formulário Anual 2024'!AA59</f>
        <v>✖</v>
      </c>
      <c r="AB59" s="23">
        <f>IF($B59&gt;0,IF(AA59="✖",0,'Tabela de Produtos Bimestral'!AF12),0)</f>
        <v>0</v>
      </c>
      <c r="AC59" s="22" t="str">
        <f>'Formulário Anual 2024'!AC59</f>
        <v>✖</v>
      </c>
      <c r="AD59" s="23">
        <f>IF($B59&gt;0,IF(AC59="✖",0,'Tabela de Produtos Bimestral'!AG12),0)</f>
        <v>0</v>
      </c>
      <c r="AE59" s="22" t="str">
        <f>'Formulário Anual 2024'!AE59</f>
        <v>✖</v>
      </c>
      <c r="AF59" s="23">
        <f>IF($B59&gt;0,IF(AE59="✖",0,'Tabela de Produtos Bimestral'!AH12),0)</f>
        <v>0</v>
      </c>
      <c r="AG59" s="132">
        <f t="shared" ref="AG59:AG62" si="4">SUM(C59:AF59)</f>
        <v>466.92750000000001</v>
      </c>
      <c r="AH59" s="111"/>
    </row>
    <row r="60" spans="1:34" ht="15.75" customHeight="1">
      <c r="A60" s="11" t="s">
        <v>81</v>
      </c>
      <c r="B60" s="21">
        <f>'Formulário Anual 2024'!B60</f>
        <v>60</v>
      </c>
      <c r="C60" s="22" t="str">
        <f>'Formulário Anual 2024'!C60</f>
        <v>✔</v>
      </c>
      <c r="D60" s="23">
        <f>IF($B60&gt;0,IF(C60="✖",0,'Tabela de Produtos Bimestral'!C13),0)</f>
        <v>193.8425</v>
      </c>
      <c r="E60" s="22" t="str">
        <f>'Formulário Anual 2024'!E60</f>
        <v>✔</v>
      </c>
      <c r="F60" s="23">
        <f>IF($B60&gt;0,IF(E60="✖",0,'Tabela de Produtos Bimestral'!D13),0)</f>
        <v>110.96250000000001</v>
      </c>
      <c r="G60" s="22" t="str">
        <f>'Formulário Anual 2024'!G60</f>
        <v>✔</v>
      </c>
      <c r="H60" s="23">
        <f>IF($B60&gt;0,IF(G60="✖",0,'Tabela de Produtos Bimestral'!H13),0)</f>
        <v>41.407499999999999</v>
      </c>
      <c r="I60" s="24"/>
      <c r="J60" s="24"/>
      <c r="K60" s="24"/>
      <c r="L60" s="24"/>
      <c r="M60" s="24"/>
      <c r="N60" s="24"/>
      <c r="O60" s="24"/>
      <c r="P60" s="24"/>
      <c r="Q60" s="22" t="str">
        <f>'Formulário Anual 2024'!Q60</f>
        <v>✔</v>
      </c>
      <c r="R60" s="25">
        <f>IF($B60&gt;0,IF(Q60="✖",0,IF(Q$58="✖",'Tabela de Produtos Bimestral'!P13,'Tabela de Produtos Bimestral'!Q13)),0)</f>
        <v>51.05</v>
      </c>
      <c r="S60" s="22" t="str">
        <f>'Formulário Anual 2024'!S60</f>
        <v>✔</v>
      </c>
      <c r="T60" s="25">
        <f>IF($B60&gt;0,IF(S60="✖",0,IF(S$58="✖",'Tabela de Produtos Bimestral'!R13,'Tabela de Produtos Bimestral'!X13)),0)</f>
        <v>9.5549999999999997</v>
      </c>
      <c r="U60" s="22" t="str">
        <f>'Formulário Anual 2024'!U60</f>
        <v>✖</v>
      </c>
      <c r="V60" s="25">
        <f>IF($B60&gt;0,IF(U60="✖",0,IF(U$58="✖",'Tabela de Produtos Bimestral'!W13,'Tabela de Produtos Bimestral'!AC13)),0)</f>
        <v>0</v>
      </c>
      <c r="W60" s="22" t="str">
        <f>'Formulário Anual 2024'!W60</f>
        <v>✖</v>
      </c>
      <c r="X60" s="23">
        <f>IF($B60&gt;0,IF(W60="✖",0,'Tabela de Produtos Bimestral'!AD13),0)</f>
        <v>0</v>
      </c>
      <c r="Y60" s="22" t="str">
        <f>'Formulário Anual 2024'!Y60</f>
        <v>✖</v>
      </c>
      <c r="Z60" s="23">
        <f>IF($B60&gt;0,IF(Y60="✖",0,'Tabela de Produtos Bimestral'!AE13),0)</f>
        <v>0</v>
      </c>
      <c r="AA60" s="22" t="str">
        <f>'Formulário Anual 2024'!AA60</f>
        <v>✖</v>
      </c>
      <c r="AB60" s="23">
        <f>IF($B60&gt;0,IF(AA60="✖",0,'Tabela de Produtos Bimestral'!AF13),0)</f>
        <v>0</v>
      </c>
      <c r="AC60" s="22" t="str">
        <f>'Formulário Anual 2024'!AC60</f>
        <v>✖</v>
      </c>
      <c r="AD60" s="23">
        <f>IF($B60&gt;0,IF(AC60="✖",0,'Tabela de Produtos Bimestral'!AG13),0)</f>
        <v>0</v>
      </c>
      <c r="AE60" s="22" t="str">
        <f>'Formulário Anual 2024'!AE60</f>
        <v>✖</v>
      </c>
      <c r="AF60" s="23">
        <f>IF($B60&gt;0,IF(AE60="✖",0,'Tabela de Produtos Bimestral'!AH13),0)</f>
        <v>0</v>
      </c>
      <c r="AG60" s="132">
        <f t="shared" si="4"/>
        <v>406.8175</v>
      </c>
      <c r="AH60" s="111"/>
    </row>
    <row r="61" spans="1:34" ht="15.75" customHeight="1">
      <c r="A61" s="11" t="s">
        <v>82</v>
      </c>
      <c r="B61" s="21">
        <f>'Formulário Anual 2024'!B61</f>
        <v>45</v>
      </c>
      <c r="C61" s="22" t="str">
        <f>'Formulário Anual 2024'!C61</f>
        <v>✔</v>
      </c>
      <c r="D61" s="23">
        <f>IF($B61&gt;0,IF(C61="✖",0,'Tabela de Produtos Bimestral'!C14),0)</f>
        <v>193.8425</v>
      </c>
      <c r="E61" s="22" t="str">
        <f>'Formulário Anual 2024'!E61</f>
        <v>✔</v>
      </c>
      <c r="F61" s="23">
        <f>IF($B61&gt;0,IF(E61="✖",0,'Tabela de Produtos Bimestral'!D14),0)</f>
        <v>110.96250000000001</v>
      </c>
      <c r="G61" s="22" t="str">
        <f>'Formulário Anual 2024'!G61</f>
        <v>✔</v>
      </c>
      <c r="H61" s="23">
        <f>IF($B61&gt;0,IF(G61="✖",0,'Tabela de Produtos Bimestral'!H14),0)</f>
        <v>41.407499999999999</v>
      </c>
      <c r="I61" s="24"/>
      <c r="J61" s="24"/>
      <c r="K61" s="24"/>
      <c r="L61" s="24"/>
      <c r="M61" s="24"/>
      <c r="N61" s="24"/>
      <c r="O61" s="24"/>
      <c r="P61" s="24"/>
      <c r="Q61" s="22" t="str">
        <f>'Formulário Anual 2024'!Q61</f>
        <v>✔</v>
      </c>
      <c r="R61" s="25">
        <f>IF($B61&gt;0,IF(Q61="✖",0,IF(Q$58="✖",'Tabela de Produtos Bimestral'!P14,'Tabela de Produtos Bimestral'!Q14)),0)</f>
        <v>51.05</v>
      </c>
      <c r="S61" s="22" t="str">
        <f>'Formulário Anual 2024'!S61</f>
        <v>✔</v>
      </c>
      <c r="T61" s="25">
        <f>IF($B61&gt;0,IF(S61="✖",0,IF(S$58="✖",'Tabela de Produtos Bimestral'!R14,'Tabela de Produtos Bimestral'!X14)),0)</f>
        <v>9.5549999999999997</v>
      </c>
      <c r="U61" s="22" t="str">
        <f>'Formulário Anual 2024'!U61</f>
        <v>✖</v>
      </c>
      <c r="V61" s="25">
        <f>IF($B61&gt;0,IF(U61="✖",0,IF(U$58="✖",'Tabela de Produtos Bimestral'!W14,'Tabela de Produtos Bimestral'!AC14)),0)</f>
        <v>0</v>
      </c>
      <c r="W61" s="22" t="str">
        <f>'Formulário Anual 2024'!W61</f>
        <v>✖</v>
      </c>
      <c r="X61" s="23">
        <f>IF($B61&gt;0,IF(W61="✖",0,'Tabela de Produtos Bimestral'!AD14),0)</f>
        <v>0</v>
      </c>
      <c r="Y61" s="22" t="str">
        <f>'Formulário Anual 2024'!Y61</f>
        <v>✖</v>
      </c>
      <c r="Z61" s="23">
        <f>IF($B61&gt;0,IF(Y61="✖",0,'Tabela de Produtos Bimestral'!AE14),0)</f>
        <v>0</v>
      </c>
      <c r="AA61" s="22" t="str">
        <f>'Formulário Anual 2024'!AA61</f>
        <v>✖</v>
      </c>
      <c r="AB61" s="23">
        <f>IF($B61&gt;0,IF(AA61="✖",0,'Tabela de Produtos Bimestral'!AF14),0)</f>
        <v>0</v>
      </c>
      <c r="AC61" s="22" t="str">
        <f>'Formulário Anual 2024'!AC61</f>
        <v>✖</v>
      </c>
      <c r="AD61" s="23">
        <f>IF($B61&gt;0,IF(AC61="✖",0,'Tabela de Produtos Bimestral'!AG14),0)</f>
        <v>0</v>
      </c>
      <c r="AE61" s="22" t="str">
        <f>'Formulário Anual 2024'!AE61</f>
        <v>✖</v>
      </c>
      <c r="AF61" s="23">
        <f>IF($B61&gt;0,IF(AE61="✖",0,'Tabela de Produtos Bimestral'!AH14),0)</f>
        <v>0</v>
      </c>
      <c r="AG61" s="132">
        <f t="shared" si="4"/>
        <v>406.8175</v>
      </c>
      <c r="AH61" s="111"/>
    </row>
    <row r="62" spans="1:34" ht="15.75" customHeight="1">
      <c r="A62" s="11" t="s">
        <v>83</v>
      </c>
      <c r="B62" s="21">
        <f>'Formulário Anual 2024'!B62</f>
        <v>40</v>
      </c>
      <c r="C62" s="22" t="str">
        <f>'Formulário Anual 2024'!C62</f>
        <v>✔</v>
      </c>
      <c r="D62" s="23">
        <f>IF($B62&gt;0,IF(C62="✖",0,'Tabela de Produtos Bimestral'!C15),0)</f>
        <v>193.8425</v>
      </c>
      <c r="E62" s="22" t="str">
        <f>'Formulário Anual 2024'!E62</f>
        <v>✔</v>
      </c>
      <c r="F62" s="23">
        <f>IF($B62&gt;0,IF(E62="✖",0,'Tabela de Produtos Bimestral'!D15),0)</f>
        <v>110.96250000000001</v>
      </c>
      <c r="G62" s="22" t="str">
        <f>'Formulário Anual 2024'!G62</f>
        <v>✔</v>
      </c>
      <c r="H62" s="23">
        <f>IF($B62&gt;0,IF(G62="✖",0,'Tabela de Produtos Bimestral'!H15),0)</f>
        <v>41.407499999999999</v>
      </c>
      <c r="I62" s="24"/>
      <c r="J62" s="24"/>
      <c r="K62" s="24"/>
      <c r="L62" s="24"/>
      <c r="M62" s="24"/>
      <c r="N62" s="24"/>
      <c r="O62" s="24"/>
      <c r="P62" s="24"/>
      <c r="Q62" s="22" t="str">
        <f>'Formulário Anual 2024'!Q62</f>
        <v>✔</v>
      </c>
      <c r="R62" s="25">
        <f>IF($B62&gt;0,IF(Q62="✖",0,IF(Q$58="✖",'Tabela de Produtos Bimestral'!P15,'Tabela de Produtos Bimestral'!Q15)),0)</f>
        <v>51.05</v>
      </c>
      <c r="S62" s="22" t="str">
        <f>'Formulário Anual 2024'!S62</f>
        <v>✔</v>
      </c>
      <c r="T62" s="25">
        <f>IF($B62&gt;0,IF(S62="✖",0,IF(S$58="✖",'Tabela de Produtos Bimestral'!R15,'Tabela de Produtos Bimestral'!X15)),0)</f>
        <v>9.5549999999999997</v>
      </c>
      <c r="U62" s="22" t="str">
        <f>'Formulário Anual 2024'!U62</f>
        <v>✖</v>
      </c>
      <c r="V62" s="25">
        <f>IF($B62&gt;0,IF(U62="✖",0,IF(U$58="✖",'Tabela de Produtos Bimestral'!W15,'Tabela de Produtos Bimestral'!AC15)),0)</f>
        <v>0</v>
      </c>
      <c r="W62" s="22" t="str">
        <f>'Formulário Anual 2024'!W62</f>
        <v>✖</v>
      </c>
      <c r="X62" s="23">
        <f>IF($B62&gt;0,IF(W62="✖",0,'Tabela de Produtos Bimestral'!AD15),0)</f>
        <v>0</v>
      </c>
      <c r="Y62" s="22" t="str">
        <f>'Formulário Anual 2024'!Y62</f>
        <v>✖</v>
      </c>
      <c r="Z62" s="23">
        <f>IF($B62&gt;0,IF(Y62="✖",0,'Tabela de Produtos Bimestral'!AE15),0)</f>
        <v>0</v>
      </c>
      <c r="AA62" s="22" t="str">
        <f>'Formulário Anual 2024'!AA62</f>
        <v>✖</v>
      </c>
      <c r="AB62" s="23">
        <f>IF($B62&gt;0,IF(AA62="✖",0,'Tabela de Produtos Bimestral'!AF15),0)</f>
        <v>0</v>
      </c>
      <c r="AC62" s="22" t="str">
        <f>'Formulário Anual 2024'!AC62</f>
        <v>✖</v>
      </c>
      <c r="AD62" s="23">
        <f>IF($B62&gt;0,IF(AC62="✖",0,'Tabela de Produtos Bimestral'!AG15),0)</f>
        <v>0</v>
      </c>
      <c r="AE62" s="22" t="str">
        <f>'Formulário Anual 2024'!AE62</f>
        <v>✖</v>
      </c>
      <c r="AF62" s="23">
        <f>IF($B62&gt;0,IF(AE62="✖",0,'Tabela de Produtos Bimestral'!AH15),0)</f>
        <v>0</v>
      </c>
      <c r="AG62" s="132">
        <f t="shared" si="4"/>
        <v>406.8175</v>
      </c>
      <c r="AH62" s="111"/>
    </row>
    <row r="63" spans="1:34" ht="21" customHeight="1">
      <c r="A63" s="26"/>
      <c r="B63" s="27"/>
      <c r="C63" s="134" t="s">
        <v>55</v>
      </c>
      <c r="D63" s="135"/>
      <c r="E63" s="135"/>
      <c r="F63" s="135"/>
      <c r="G63" s="135"/>
      <c r="H63" s="120"/>
      <c r="I63" s="134" t="s">
        <v>56</v>
      </c>
      <c r="J63" s="120"/>
      <c r="K63" s="134" t="s">
        <v>55</v>
      </c>
      <c r="L63" s="135"/>
      <c r="M63" s="135"/>
      <c r="N63" s="135"/>
      <c r="O63" s="135"/>
      <c r="P63" s="120"/>
      <c r="Q63" s="134" t="str">
        <f>IF(Q58="✔","*Não se aplica desconto","Desconto aplicável")</f>
        <v>*Não se aplica desconto</v>
      </c>
      <c r="R63" s="120"/>
      <c r="S63" s="134" t="str">
        <f>IF(S58="✔","*Não se aplica desconto","Desconto aplicável")</f>
        <v>Desconto aplicável</v>
      </c>
      <c r="T63" s="120"/>
      <c r="U63" s="134" t="str">
        <f>IF(U58="✔","*Não se aplica desconto","Desconto aplicável")</f>
        <v>Desconto aplicável</v>
      </c>
      <c r="V63" s="120"/>
      <c r="W63" s="134" t="s">
        <v>56</v>
      </c>
      <c r="X63" s="135"/>
      <c r="Y63" s="135"/>
      <c r="Z63" s="135"/>
      <c r="AA63" s="135"/>
      <c r="AB63" s="135"/>
      <c r="AC63" s="135"/>
      <c r="AD63" s="135"/>
      <c r="AE63" s="135"/>
      <c r="AF63" s="120"/>
    </row>
    <row r="64" spans="1:34" ht="15.75" customHeight="1">
      <c r="A64" s="26"/>
      <c r="B64" s="27"/>
      <c r="C64" s="121"/>
      <c r="D64" s="125"/>
      <c r="E64" s="125"/>
      <c r="F64" s="125"/>
      <c r="G64" s="125"/>
      <c r="H64" s="122"/>
      <c r="I64" s="121"/>
      <c r="J64" s="122"/>
      <c r="K64" s="121"/>
      <c r="L64" s="125"/>
      <c r="M64" s="125"/>
      <c r="N64" s="125"/>
      <c r="O64" s="125"/>
      <c r="P64" s="122"/>
      <c r="Q64" s="121"/>
      <c r="R64" s="122"/>
      <c r="S64" s="121"/>
      <c r="T64" s="122"/>
      <c r="U64" s="121"/>
      <c r="V64" s="122"/>
      <c r="W64" s="121"/>
      <c r="X64" s="125"/>
      <c r="Y64" s="125"/>
      <c r="Z64" s="125"/>
      <c r="AA64" s="125"/>
      <c r="AB64" s="125"/>
      <c r="AC64" s="125"/>
      <c r="AD64" s="125"/>
      <c r="AE64" s="125"/>
      <c r="AF64" s="122"/>
    </row>
    <row r="65" spans="1:28" ht="15.75" customHeight="1">
      <c r="A65" s="26"/>
      <c r="B65" s="27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16"/>
    </row>
    <row r="66" spans="1:28" ht="15.75" customHeight="1">
      <c r="B66" s="6"/>
    </row>
    <row r="67" spans="1:28" ht="21" customHeight="1">
      <c r="A67" s="126" t="s">
        <v>75</v>
      </c>
      <c r="B67" s="136" t="s">
        <v>34</v>
      </c>
      <c r="C67" s="110"/>
      <c r="D67" s="110"/>
      <c r="E67" s="110"/>
      <c r="F67" s="110"/>
      <c r="G67" s="110"/>
      <c r="H67" s="110"/>
      <c r="I67" s="110"/>
      <c r="J67" s="110"/>
      <c r="K67" s="111"/>
    </row>
    <row r="68" spans="1:28" ht="92.25" customHeight="1">
      <c r="A68" s="128"/>
      <c r="B68" s="118" t="s">
        <v>57</v>
      </c>
      <c r="C68" s="111"/>
      <c r="D68" s="136" t="s">
        <v>58</v>
      </c>
      <c r="E68" s="111"/>
      <c r="F68" s="136" t="s">
        <v>59</v>
      </c>
      <c r="G68" s="111"/>
      <c r="H68" s="136" t="s">
        <v>60</v>
      </c>
      <c r="I68" s="111"/>
      <c r="J68" s="136" t="s">
        <v>61</v>
      </c>
      <c r="K68" s="111"/>
    </row>
    <row r="69" spans="1:28" ht="15.75" customHeight="1">
      <c r="A69" s="11" t="s">
        <v>80</v>
      </c>
      <c r="B69" s="152">
        <f t="shared" ref="B69:B72" si="5">SUM(C59:AF59)</f>
        <v>466.92750000000001</v>
      </c>
      <c r="C69" s="111"/>
      <c r="D69" s="147" t="str">
        <f>IF($C$149&lt;100,"0%",IF($C$149&lt;200,"5%",IF($C$149&lt;300,"10%",IF($C$149&lt;400,"15%","20%"))))</f>
        <v>20%</v>
      </c>
      <c r="E69" s="120"/>
      <c r="F69" s="176">
        <f>H150</f>
        <v>0.1208814</v>
      </c>
      <c r="G69" s="111"/>
      <c r="H69" s="138">
        <f>'cálculos 2º Bim'!AM12</f>
        <v>286.1693483025</v>
      </c>
      <c r="I69" s="111"/>
      <c r="J69" s="138">
        <f>'cálculos 2º Bim'!AN12</f>
        <v>333.48014557149997</v>
      </c>
      <c r="K69" s="111"/>
    </row>
    <row r="70" spans="1:28" ht="15.75" customHeight="1">
      <c r="A70" s="11" t="s">
        <v>81</v>
      </c>
      <c r="B70" s="152">
        <f t="shared" si="5"/>
        <v>406.8175</v>
      </c>
      <c r="C70" s="111"/>
      <c r="D70" s="148"/>
      <c r="E70" s="149"/>
      <c r="F70" s="176">
        <f>H150</f>
        <v>0.1208814</v>
      </c>
      <c r="G70" s="111"/>
      <c r="H70" s="138">
        <f>'cálculos 2º Bim'!AM13</f>
        <v>286.1693483025</v>
      </c>
      <c r="I70" s="111"/>
      <c r="J70" s="138">
        <f>'cálculos 2º Bim'!AN13</f>
        <v>292.6583265255</v>
      </c>
      <c r="K70" s="111"/>
    </row>
    <row r="71" spans="1:28" ht="15.75" customHeight="1">
      <c r="A71" s="11" t="s">
        <v>82</v>
      </c>
      <c r="B71" s="152">
        <f t="shared" si="5"/>
        <v>406.8175</v>
      </c>
      <c r="C71" s="111"/>
      <c r="D71" s="148"/>
      <c r="E71" s="149"/>
      <c r="F71" s="176">
        <f>H150</f>
        <v>0.1208814</v>
      </c>
      <c r="G71" s="111"/>
      <c r="H71" s="138">
        <f>'cálculos 2º Bim'!AM14</f>
        <v>286.1693483025</v>
      </c>
      <c r="I71" s="111"/>
      <c r="J71" s="138">
        <f>'cálculos 2º Bim'!AN14</f>
        <v>292.6583265255</v>
      </c>
      <c r="K71" s="111"/>
    </row>
    <row r="72" spans="1:28" ht="15.75" customHeight="1">
      <c r="A72" s="11" t="s">
        <v>83</v>
      </c>
      <c r="B72" s="152">
        <f t="shared" si="5"/>
        <v>406.8175</v>
      </c>
      <c r="C72" s="111"/>
      <c r="D72" s="121"/>
      <c r="E72" s="122"/>
      <c r="F72" s="176">
        <f>H150</f>
        <v>0.1208814</v>
      </c>
      <c r="G72" s="111"/>
      <c r="H72" s="138">
        <f>'cálculos 2º Bim'!AM15</f>
        <v>286.1693483025</v>
      </c>
      <c r="I72" s="111"/>
      <c r="J72" s="138">
        <f>'cálculos 2º Bim'!AN15</f>
        <v>292.6583265255</v>
      </c>
      <c r="K72" s="111"/>
    </row>
    <row r="73" spans="1:28" ht="15.75" customHeight="1">
      <c r="B73" s="6"/>
    </row>
    <row r="74" spans="1:28" ht="15.75" customHeight="1">
      <c r="B74" s="6"/>
    </row>
    <row r="75" spans="1:28" ht="42" customHeight="1">
      <c r="A75" s="126" t="s">
        <v>84</v>
      </c>
      <c r="B75" s="129" t="s">
        <v>28</v>
      </c>
      <c r="C75" s="115" t="s">
        <v>29</v>
      </c>
      <c r="D75" s="111"/>
      <c r="E75" s="115" t="s">
        <v>30</v>
      </c>
      <c r="F75" s="110"/>
      <c r="G75" s="110"/>
      <c r="H75" s="110"/>
      <c r="I75" s="110"/>
      <c r="J75" s="110"/>
      <c r="K75" s="110"/>
      <c r="L75" s="111"/>
      <c r="M75" s="177" t="s">
        <v>76</v>
      </c>
      <c r="N75" s="120"/>
      <c r="O75" s="117" t="s">
        <v>33</v>
      </c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1"/>
      <c r="AA75" s="146" t="s">
        <v>34</v>
      </c>
      <c r="AB75" s="143"/>
    </row>
    <row r="76" spans="1:28" ht="78" customHeight="1">
      <c r="A76" s="127"/>
      <c r="B76" s="127"/>
      <c r="C76" s="119" t="s">
        <v>35</v>
      </c>
      <c r="D76" s="120"/>
      <c r="E76" s="119" t="s">
        <v>77</v>
      </c>
      <c r="F76" s="120"/>
      <c r="G76" s="119" t="s">
        <v>63</v>
      </c>
      <c r="H76" s="120"/>
      <c r="I76" s="119" t="s">
        <v>85</v>
      </c>
      <c r="J76" s="120"/>
      <c r="K76" s="119" t="s">
        <v>86</v>
      </c>
      <c r="L76" s="120"/>
      <c r="M76" s="121"/>
      <c r="N76" s="122"/>
      <c r="O76" s="130" t="s">
        <v>42</v>
      </c>
      <c r="P76" s="111"/>
      <c r="Q76" s="130" t="s">
        <v>44</v>
      </c>
      <c r="R76" s="111"/>
      <c r="S76" s="130" t="s">
        <v>45</v>
      </c>
      <c r="T76" s="111"/>
      <c r="U76" s="130" t="s">
        <v>46</v>
      </c>
      <c r="V76" s="111"/>
      <c r="W76" s="130" t="s">
        <v>47</v>
      </c>
      <c r="X76" s="111"/>
      <c r="Y76" s="130" t="s">
        <v>69</v>
      </c>
      <c r="Z76" s="111"/>
      <c r="AA76" s="131" t="s">
        <v>48</v>
      </c>
      <c r="AB76" s="150"/>
    </row>
    <row r="77" spans="1:28" ht="24" customHeight="1">
      <c r="A77" s="128"/>
      <c r="B77" s="128"/>
      <c r="C77" s="121"/>
      <c r="D77" s="122"/>
      <c r="E77" s="121"/>
      <c r="F77" s="122"/>
      <c r="G77" s="121"/>
      <c r="H77" s="122"/>
      <c r="I77" s="121"/>
      <c r="J77" s="122"/>
      <c r="K77" s="121"/>
      <c r="L77" s="122"/>
      <c r="M77" s="28" t="str">
        <f>'Formulário Anual 2024'!M77</f>
        <v>✖</v>
      </c>
      <c r="N77" s="29" t="s">
        <v>49</v>
      </c>
      <c r="O77" s="30" t="str">
        <f>'Formulário Anual 2024'!O77</f>
        <v>✖</v>
      </c>
      <c r="P77" s="9" t="s">
        <v>49</v>
      </c>
      <c r="Q77" s="30" t="str">
        <f>'Formulário Anual 2024'!Q77</f>
        <v>✖</v>
      </c>
      <c r="R77" s="9" t="s">
        <v>49</v>
      </c>
      <c r="S77" s="30" t="str">
        <f>'Formulário Anual 2024'!S77</f>
        <v>✖</v>
      </c>
      <c r="T77" s="9" t="s">
        <v>49</v>
      </c>
      <c r="U77" s="30" t="str">
        <f>'Formulário Anual 2024'!U77</f>
        <v>✖</v>
      </c>
      <c r="V77" s="9" t="s">
        <v>49</v>
      </c>
      <c r="W77" s="30" t="str">
        <f>'Formulário Anual 2024'!W77</f>
        <v>✖</v>
      </c>
      <c r="X77" s="9" t="s">
        <v>49</v>
      </c>
      <c r="Y77" s="30" t="str">
        <f>'Formulário Anual 2024'!Y77</f>
        <v>✖</v>
      </c>
      <c r="Z77" s="9" t="s">
        <v>49</v>
      </c>
      <c r="AA77" s="121"/>
      <c r="AB77" s="151"/>
    </row>
    <row r="78" spans="1:28" ht="15.75" customHeight="1">
      <c r="A78" s="11" t="s">
        <v>87</v>
      </c>
      <c r="B78" s="12">
        <f>'Formulário Anual 2024'!B78</f>
        <v>30</v>
      </c>
      <c r="C78" s="22" t="str">
        <f>'Formulário Anual 2024'!C78</f>
        <v>✔</v>
      </c>
      <c r="D78" s="15">
        <f>IF($B78&gt;0,IF(C78="✖",0,'Tabela de Produtos Bimestral'!C16),0)</f>
        <v>210.68</v>
      </c>
      <c r="E78" s="22" t="str">
        <f>'Formulário Anual 2024'!E78</f>
        <v>✔</v>
      </c>
      <c r="F78" s="15">
        <f>IF($B78&gt;0,IF(E78="✖",0,'Tabela de Produtos Bimestral'!D16),0)</f>
        <v>170.47499999999999</v>
      </c>
      <c r="G78" s="22" t="str">
        <f>'Formulário Anual 2024'!G78</f>
        <v>✔</v>
      </c>
      <c r="H78" s="15">
        <f>IF($B78&gt;0,IF(G78="✖",0,'Tabela de Produtos Bimestral'!H16),0)</f>
        <v>41.407499999999999</v>
      </c>
      <c r="I78" s="24"/>
      <c r="J78" s="24"/>
      <c r="K78" s="24"/>
      <c r="L78" s="24"/>
      <c r="M78" s="22" t="str">
        <f>'Formulário Anual 2024'!M78</f>
        <v>✔</v>
      </c>
      <c r="N78" s="15">
        <f>IF($B78&gt;0,IF(M78="✖",0,IF(M$77="✖",'Tabela de Produtos Bimestral'!P16,'Tabela de Produtos Bimestral'!Q16)),0)</f>
        <v>101.80249999999999</v>
      </c>
      <c r="O78" s="22" t="str">
        <f>'Formulário Anual 2024'!O78</f>
        <v>✔</v>
      </c>
      <c r="P78" s="15">
        <f>IF($B78&gt;0,IF(O78="✖",0,IF(O$77="✖",'Tabela de Produtos Bimestral'!R16,'Tabela de Produtos Bimestral'!X16)),0)</f>
        <v>9.5549999999999997</v>
      </c>
      <c r="Q78" s="22" t="str">
        <f>'Formulário Anual 2024'!Q78</f>
        <v>✖</v>
      </c>
      <c r="R78" s="15">
        <f>IF($B78&gt;0,IF(Q78="✖",0,'Tabela de Produtos Bimestral'!AD16),0)</f>
        <v>0</v>
      </c>
      <c r="S78" s="22" t="str">
        <f>'Formulário Anual 2024'!S78</f>
        <v>✖</v>
      </c>
      <c r="T78" s="15">
        <f>IF($B78&gt;0,IF(S78="✖",0,'Tabela de Produtos Bimestral'!AE16),0)</f>
        <v>0</v>
      </c>
      <c r="U78" s="22" t="str">
        <f>'Formulário Anual 2024'!U78</f>
        <v>✖</v>
      </c>
      <c r="V78" s="15">
        <f>IF($B78&gt;0,IF(U78="✖",0,'Tabela de Produtos Bimestral'!AF16),0)</f>
        <v>0</v>
      </c>
      <c r="W78" s="22" t="str">
        <f>'Formulário Anual 2024'!W78</f>
        <v>✖</v>
      </c>
      <c r="X78" s="15">
        <f>IF($B78&gt;0,IF(W78="✖",0,'Tabela de Produtos Bimestral'!AG16),0)</f>
        <v>0</v>
      </c>
      <c r="Y78" s="22" t="str">
        <f>'Formulário Anual 2024'!Y78</f>
        <v>✖</v>
      </c>
      <c r="Z78" s="15">
        <f>IF($B78&gt;0,IF(Y78="✖",0,'Tabela de Produtos Bimestral'!AH16),0)</f>
        <v>0</v>
      </c>
      <c r="AA78" s="132">
        <f t="shared" ref="AA78:AA79" si="6">SUM(C78:Z78)</f>
        <v>533.91999999999996</v>
      </c>
      <c r="AB78" s="111"/>
    </row>
    <row r="79" spans="1:28" ht="15.75" customHeight="1">
      <c r="A79" s="11" t="s">
        <v>88</v>
      </c>
      <c r="B79" s="12">
        <f>'Formulário Anual 2024'!B79</f>
        <v>40</v>
      </c>
      <c r="C79" s="22" t="str">
        <f>'Formulário Anual 2024'!C79</f>
        <v>✔</v>
      </c>
      <c r="D79" s="15">
        <f>IF($B79&gt;0,IF(C79="✖",0,'Tabela de Produtos Bimestral'!C17),0)</f>
        <v>210.68</v>
      </c>
      <c r="E79" s="22" t="str">
        <f>'Formulário Anual 2024'!E79</f>
        <v>✔</v>
      </c>
      <c r="F79" s="15">
        <f>IF($B79&gt;0,IF(E79="✖",0,'Tabela de Produtos Bimestral'!D17),0)</f>
        <v>170.47499999999999</v>
      </c>
      <c r="G79" s="22" t="str">
        <f>'Formulário Anual 2024'!G79</f>
        <v>✔</v>
      </c>
      <c r="H79" s="15">
        <f>IF($B79&gt;0,IF(G79="✖",0,'Tabela de Produtos Bimestral'!H17),0)</f>
        <v>41.407499999999999</v>
      </c>
      <c r="I79" s="24"/>
      <c r="J79" s="24"/>
      <c r="K79" s="24"/>
      <c r="L79" s="24"/>
      <c r="M79" s="22" t="str">
        <f>'Formulário Anual 2024'!M79</f>
        <v>✔</v>
      </c>
      <c r="N79" s="15">
        <f>IF($B79&gt;0,IF(M79="✖",0,IF(M$77="✖",'Tabela de Produtos Bimestral'!P17,'Tabela de Produtos Bimestral'!Q17)),0)</f>
        <v>101.80249999999999</v>
      </c>
      <c r="O79" s="22" t="str">
        <f>'Formulário Anual 2024'!O79</f>
        <v>✔</v>
      </c>
      <c r="P79" s="15">
        <f>IF($B79&gt;0,IF(O79="✖",0,IF(O$77="✖",'Tabela de Produtos Bimestral'!R17,'Tabela de Produtos Bimestral'!X17)),0)</f>
        <v>9.5549999999999997</v>
      </c>
      <c r="Q79" s="22" t="str">
        <f>'Formulário Anual 2024'!Q79</f>
        <v>✖</v>
      </c>
      <c r="R79" s="15">
        <f>IF($B79&gt;0,IF(Q79="✖",0,'Tabela de Produtos Bimestral'!AD17),0)</f>
        <v>0</v>
      </c>
      <c r="S79" s="22" t="str">
        <f>'Formulário Anual 2024'!S79</f>
        <v>✖</v>
      </c>
      <c r="T79" s="15">
        <f>IF($B79&gt;0,IF(S79="✖",0,'Tabela de Produtos Bimestral'!AE17),0)</f>
        <v>0</v>
      </c>
      <c r="U79" s="22" t="str">
        <f>'Formulário Anual 2024'!U79</f>
        <v>✖</v>
      </c>
      <c r="V79" s="15">
        <f>IF($B79&gt;0,IF(U79="✖",0,'Tabela de Produtos Bimestral'!AF17),0)</f>
        <v>0</v>
      </c>
      <c r="W79" s="22" t="str">
        <f>'Formulário Anual 2024'!W79</f>
        <v>✖</v>
      </c>
      <c r="X79" s="15">
        <f>IF($B79&gt;0,IF(W79="✖",0,'Tabela de Produtos Bimestral'!AG17),0)</f>
        <v>0</v>
      </c>
      <c r="Y79" s="22" t="str">
        <f>'Formulário Anual 2024'!Y79</f>
        <v>✖</v>
      </c>
      <c r="Z79" s="15">
        <f>IF($B79&gt;0,IF(Y79="✖",0,'Tabela de Produtos Bimestral'!AH17),0)</f>
        <v>0</v>
      </c>
      <c r="AA79" s="132">
        <f t="shared" si="6"/>
        <v>533.91999999999996</v>
      </c>
      <c r="AB79" s="111"/>
    </row>
    <row r="80" spans="1:28" ht="21" customHeight="1">
      <c r="B80" s="6"/>
      <c r="C80" s="134" t="s">
        <v>55</v>
      </c>
      <c r="D80" s="135"/>
      <c r="E80" s="135"/>
      <c r="F80" s="135"/>
      <c r="G80" s="135"/>
      <c r="H80" s="135"/>
      <c r="I80" s="135"/>
      <c r="J80" s="135"/>
      <c r="K80" s="135"/>
      <c r="L80" s="120"/>
      <c r="M80" s="134" t="str">
        <f>IF(M77="✔","*Não se aplica desconto","Desconto aplicável")</f>
        <v>Desconto aplicável</v>
      </c>
      <c r="N80" s="120"/>
      <c r="O80" s="134" t="str">
        <f>IF(O77="✔","*Não se aplica desconto","Desconto aplicável")</f>
        <v>Desconto aplicável</v>
      </c>
      <c r="P80" s="120"/>
      <c r="Q80" s="134" t="s">
        <v>56</v>
      </c>
      <c r="R80" s="135"/>
      <c r="S80" s="135"/>
      <c r="T80" s="135"/>
      <c r="U80" s="135"/>
      <c r="V80" s="135"/>
      <c r="W80" s="135"/>
      <c r="X80" s="135"/>
      <c r="Y80" s="135"/>
      <c r="Z80" s="120"/>
    </row>
    <row r="81" spans="1:30" ht="15" customHeight="1">
      <c r="B81" s="6"/>
      <c r="C81" s="121"/>
      <c r="D81" s="125"/>
      <c r="E81" s="125"/>
      <c r="F81" s="125"/>
      <c r="G81" s="125"/>
      <c r="H81" s="125"/>
      <c r="I81" s="125"/>
      <c r="J81" s="125"/>
      <c r="K81" s="125"/>
      <c r="L81" s="122"/>
      <c r="M81" s="121"/>
      <c r="N81" s="122"/>
      <c r="O81" s="121"/>
      <c r="P81" s="122"/>
      <c r="Q81" s="121"/>
      <c r="R81" s="125"/>
      <c r="S81" s="125"/>
      <c r="T81" s="125"/>
      <c r="U81" s="125"/>
      <c r="V81" s="125"/>
      <c r="W81" s="125"/>
      <c r="X81" s="125"/>
      <c r="Y81" s="125"/>
      <c r="Z81" s="122"/>
    </row>
    <row r="82" spans="1:30" ht="15.75" customHeight="1">
      <c r="B82" s="6"/>
    </row>
    <row r="83" spans="1:30" ht="15.75" customHeight="1">
      <c r="B83" s="6"/>
    </row>
    <row r="84" spans="1:30" ht="21" customHeight="1">
      <c r="A84" s="126" t="s">
        <v>84</v>
      </c>
      <c r="B84" s="136" t="s">
        <v>34</v>
      </c>
      <c r="C84" s="110"/>
      <c r="D84" s="110"/>
      <c r="E84" s="110"/>
      <c r="F84" s="110"/>
      <c r="G84" s="110"/>
      <c r="H84" s="110"/>
      <c r="I84" s="110"/>
      <c r="J84" s="110"/>
      <c r="K84" s="111"/>
    </row>
    <row r="85" spans="1:30" ht="92.25" customHeight="1">
      <c r="A85" s="128"/>
      <c r="B85" s="118" t="s">
        <v>57</v>
      </c>
      <c r="C85" s="111"/>
      <c r="D85" s="136" t="s">
        <v>58</v>
      </c>
      <c r="E85" s="111"/>
      <c r="F85" s="136" t="s">
        <v>59</v>
      </c>
      <c r="G85" s="111"/>
      <c r="H85" s="136" t="s">
        <v>60</v>
      </c>
      <c r="I85" s="111"/>
      <c r="J85" s="136" t="s">
        <v>61</v>
      </c>
      <c r="K85" s="111"/>
    </row>
    <row r="86" spans="1:30" ht="15.75" customHeight="1">
      <c r="A86" s="11" t="s">
        <v>87</v>
      </c>
      <c r="B86" s="152">
        <f t="shared" ref="B86:B87" si="7">SUM(C78:Z78)</f>
        <v>533.91999999999996</v>
      </c>
      <c r="C86" s="111"/>
      <c r="D86" s="147" t="str">
        <f>IF($C$149&lt;100,"0%",IF($C$149&lt;200,"5%",IF($C$149&lt;300,"10%",IF($C$149&lt;400,"15%","20%"))))</f>
        <v>20%</v>
      </c>
      <c r="E86" s="120"/>
      <c r="F86" s="176">
        <f>H150</f>
        <v>0.1208814</v>
      </c>
      <c r="G86" s="111"/>
      <c r="H86" s="138">
        <f>'cálculos 2º Bim'!AM16</f>
        <v>356.10602468900004</v>
      </c>
      <c r="I86" s="111"/>
      <c r="J86" s="138">
        <f>'cálculos 2º Bim'!AN16</f>
        <v>362.59500291200004</v>
      </c>
      <c r="K86" s="111"/>
    </row>
    <row r="87" spans="1:30" ht="15.75" customHeight="1">
      <c r="A87" s="11" t="s">
        <v>88</v>
      </c>
      <c r="B87" s="152">
        <f t="shared" si="7"/>
        <v>533.91999999999996</v>
      </c>
      <c r="C87" s="111"/>
      <c r="D87" s="121"/>
      <c r="E87" s="122"/>
      <c r="F87" s="176">
        <f>H150</f>
        <v>0.1208814</v>
      </c>
      <c r="G87" s="111"/>
      <c r="H87" s="138">
        <f>'cálculos 2º Bim'!AM17</f>
        <v>356.10602468900004</v>
      </c>
      <c r="I87" s="111"/>
      <c r="J87" s="138">
        <f>'cálculos 2º Bim'!AN17</f>
        <v>362.59500291200004</v>
      </c>
      <c r="K87" s="111"/>
    </row>
    <row r="88" spans="1:30" ht="15.75" customHeight="1">
      <c r="B88" s="6"/>
    </row>
    <row r="89" spans="1:30" ht="15.75" customHeight="1">
      <c r="B89" s="6"/>
    </row>
    <row r="90" spans="1:30" ht="42" customHeight="1">
      <c r="A90" s="126" t="s">
        <v>89</v>
      </c>
      <c r="B90" s="129" t="s">
        <v>28</v>
      </c>
      <c r="C90" s="115" t="s">
        <v>29</v>
      </c>
      <c r="D90" s="111"/>
      <c r="E90" s="182" t="s">
        <v>30</v>
      </c>
      <c r="F90" s="183"/>
      <c r="G90" s="183"/>
      <c r="H90" s="183"/>
      <c r="I90" s="183"/>
      <c r="J90" s="183"/>
      <c r="K90" s="183"/>
      <c r="L90" s="183"/>
      <c r="M90" s="183"/>
      <c r="N90" s="163"/>
      <c r="O90" s="177" t="s">
        <v>76</v>
      </c>
      <c r="P90" s="120"/>
      <c r="Q90" s="33" t="s">
        <v>33</v>
      </c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146" t="s">
        <v>34</v>
      </c>
      <c r="AD90" s="143"/>
    </row>
    <row r="91" spans="1:30" ht="78" customHeight="1">
      <c r="A91" s="127"/>
      <c r="B91" s="127"/>
      <c r="C91" s="119" t="s">
        <v>35</v>
      </c>
      <c r="D91" s="120"/>
      <c r="E91" s="119" t="s">
        <v>77</v>
      </c>
      <c r="F91" s="120"/>
      <c r="G91" s="119" t="s">
        <v>63</v>
      </c>
      <c r="H91" s="120"/>
      <c r="I91" s="119" t="s">
        <v>90</v>
      </c>
      <c r="J91" s="120"/>
      <c r="K91" s="119" t="s">
        <v>91</v>
      </c>
      <c r="L91" s="120"/>
      <c r="M91" s="119" t="s">
        <v>86</v>
      </c>
      <c r="N91" s="120"/>
      <c r="O91" s="178"/>
      <c r="P91" s="179"/>
      <c r="Q91" s="130" t="s">
        <v>42</v>
      </c>
      <c r="R91" s="111"/>
      <c r="S91" s="130" t="s">
        <v>44</v>
      </c>
      <c r="T91" s="111"/>
      <c r="U91" s="130" t="s">
        <v>45</v>
      </c>
      <c r="V91" s="111"/>
      <c r="W91" s="130" t="s">
        <v>46</v>
      </c>
      <c r="X91" s="111"/>
      <c r="Y91" s="130" t="s">
        <v>47</v>
      </c>
      <c r="Z91" s="111"/>
      <c r="AA91" s="130" t="s">
        <v>69</v>
      </c>
      <c r="AB91" s="111"/>
      <c r="AC91" s="131" t="s">
        <v>48</v>
      </c>
      <c r="AD91" s="150"/>
    </row>
    <row r="92" spans="1:30" ht="25.5" customHeight="1">
      <c r="A92" s="128"/>
      <c r="B92" s="128"/>
      <c r="C92" s="121"/>
      <c r="D92" s="122"/>
      <c r="E92" s="121"/>
      <c r="F92" s="122"/>
      <c r="G92" s="121"/>
      <c r="H92" s="122"/>
      <c r="I92" s="121"/>
      <c r="J92" s="122"/>
      <c r="K92" s="121"/>
      <c r="L92" s="122"/>
      <c r="M92" s="121"/>
      <c r="N92" s="122"/>
      <c r="O92" s="28" t="str">
        <f>'Formulário Anual 2024'!O92</f>
        <v>✖</v>
      </c>
      <c r="P92" s="29" t="s">
        <v>49</v>
      </c>
      <c r="Q92" s="30" t="str">
        <f>'Formulário Anual 2024'!Q92</f>
        <v>✖</v>
      </c>
      <c r="R92" s="9" t="s">
        <v>49</v>
      </c>
      <c r="S92" s="30" t="str">
        <f>'Formulário Anual 2024'!S92</f>
        <v>✖</v>
      </c>
      <c r="T92" s="9" t="s">
        <v>49</v>
      </c>
      <c r="U92" s="30" t="str">
        <f>'Formulário Anual 2024'!U92</f>
        <v>✖</v>
      </c>
      <c r="V92" s="9" t="s">
        <v>49</v>
      </c>
      <c r="W92" s="30" t="str">
        <f>'Formulário Anual 2024'!W92</f>
        <v>✖</v>
      </c>
      <c r="X92" s="9" t="s">
        <v>49</v>
      </c>
      <c r="Y92" s="30" t="str">
        <f>'Formulário Anual 2024'!Y92</f>
        <v>✖</v>
      </c>
      <c r="Z92" s="9" t="s">
        <v>49</v>
      </c>
      <c r="AA92" s="30" t="str">
        <f>'Formulário Anual 2024'!AA92</f>
        <v>✖</v>
      </c>
      <c r="AB92" s="9" t="s">
        <v>49</v>
      </c>
      <c r="AC92" s="121"/>
      <c r="AD92" s="151"/>
    </row>
    <row r="93" spans="1:30" ht="15.75" customHeight="1">
      <c r="A93" s="11" t="s">
        <v>92</v>
      </c>
      <c r="B93" s="12">
        <f>'Formulário Anual 2024'!B93</f>
        <v>25</v>
      </c>
      <c r="C93" s="22" t="str">
        <f>'Formulário Anual 2024'!C93</f>
        <v>✔</v>
      </c>
      <c r="D93" s="15">
        <f>IF($B93&gt;0,IF(C93="✖",0,'Tabela de Produtos Bimestral'!C18),0)</f>
        <v>210.68</v>
      </c>
      <c r="E93" s="22" t="str">
        <f>'Formulário Anual 2024'!E93</f>
        <v>✔</v>
      </c>
      <c r="F93" s="15">
        <f>IF($B93&gt;0,IF(E93="✖",0,'Tabela de Produtos Bimestral'!D18),0)</f>
        <v>271.63749999999999</v>
      </c>
      <c r="G93" s="22" t="str">
        <f>'Formulário Anual 2024'!G93</f>
        <v>✔</v>
      </c>
      <c r="H93" s="15">
        <f>IF($B93&gt;0,IF(G93="✖",0,'Tabela de Produtos Bimestral'!H18),0)</f>
        <v>41.407499999999999</v>
      </c>
      <c r="I93" s="22" t="str">
        <f>'Formulário Anual 2024'!I93</f>
        <v>✔</v>
      </c>
      <c r="J93" s="15">
        <f>IF($B93&gt;0,IF(I93="✖",0,'Tabela de Produtos Bimestral'!J18),0)</f>
        <v>54.911999999999999</v>
      </c>
      <c r="K93" s="36"/>
      <c r="L93" s="37"/>
      <c r="M93" s="24"/>
      <c r="N93" s="24"/>
      <c r="O93" s="22" t="str">
        <f>'Formulário Anual 2024'!O93</f>
        <v>✔</v>
      </c>
      <c r="P93" s="15">
        <f>IF($B93&gt;0,IF(O93="✖",0,IF(O$92="✖",'Tabela de Produtos Bimestral'!P18,'Tabela de Produtos Bimestral'!Q18)),0)</f>
        <v>101.80249999999999</v>
      </c>
      <c r="Q93" s="22" t="str">
        <f>'Formulário Anual 2024'!Q93</f>
        <v>✔</v>
      </c>
      <c r="R93" s="15">
        <f>IF($B93&gt;0,IF(Q93="✖",0,IF(Q$92="✖",'Tabela de Produtos Bimestral'!R18,'Tabela de Produtos Bimestral'!X18)),0)</f>
        <v>9.5549999999999997</v>
      </c>
      <c r="S93" s="22" t="str">
        <f>'Formulário Anual 2024'!S93</f>
        <v>✖</v>
      </c>
      <c r="T93" s="15">
        <f>IF($B93&gt;0,IF(S93="✖",0,'Tabela de Produtos Bimestral'!AD18),0)</f>
        <v>0</v>
      </c>
      <c r="U93" s="22" t="str">
        <f>'Formulário Anual 2024'!U93</f>
        <v>✖</v>
      </c>
      <c r="V93" s="15">
        <f>IF($B93&gt;0,IF(U93="✖",0,'Tabela de Produtos Bimestral'!AE18),0)</f>
        <v>0</v>
      </c>
      <c r="W93" s="22" t="str">
        <f>'Formulário Anual 2024'!W93</f>
        <v>✖</v>
      </c>
      <c r="X93" s="15">
        <f>IF($B93&gt;0,IF(W93="✖",0,'Tabela de Produtos Bimestral'!AF18),0)</f>
        <v>0</v>
      </c>
      <c r="Y93" s="22" t="str">
        <f>'Formulário Anual 2024'!Y93</f>
        <v>✖</v>
      </c>
      <c r="Z93" s="15">
        <f>IF($B93&gt;0,IF(Y93="✖",0,'Tabela de Produtos Bimestral'!AG18),0)</f>
        <v>0</v>
      </c>
      <c r="AA93" s="22" t="str">
        <f>'Formulário Anual 2024'!AA93</f>
        <v>✖</v>
      </c>
      <c r="AB93" s="15">
        <f>IF($B93&gt;0,IF(AA93="✖",0,'Tabela de Produtos Bimestral'!AH18),0)</f>
        <v>0</v>
      </c>
      <c r="AC93" s="132">
        <f>SUM(C93:AB93)</f>
        <v>689.99450000000002</v>
      </c>
      <c r="AD93" s="111"/>
    </row>
    <row r="94" spans="1:30" ht="21" customHeight="1">
      <c r="A94" s="26"/>
      <c r="B94" s="27"/>
      <c r="C94" s="134" t="s">
        <v>55</v>
      </c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20"/>
      <c r="O94" s="134" t="str">
        <f>IF(O92="✔","*Não se aplica desconto","Desconto aplicável")</f>
        <v>Desconto aplicável</v>
      </c>
      <c r="P94" s="120"/>
      <c r="Q94" s="134" t="str">
        <f>IF(Q92="✔","*Não se aplica desconto","Desconto aplicável")</f>
        <v>Desconto aplicável</v>
      </c>
      <c r="R94" s="120"/>
      <c r="S94" s="134" t="s">
        <v>56</v>
      </c>
      <c r="T94" s="135"/>
      <c r="U94" s="135"/>
      <c r="V94" s="135"/>
      <c r="W94" s="135"/>
      <c r="X94" s="135"/>
      <c r="Y94" s="135"/>
      <c r="Z94" s="135"/>
      <c r="AA94" s="135"/>
      <c r="AB94" s="120"/>
    </row>
    <row r="95" spans="1:30" ht="15.75" customHeight="1">
      <c r="A95" s="26"/>
      <c r="B95" s="27"/>
      <c r="C95" s="121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2"/>
      <c r="O95" s="121"/>
      <c r="P95" s="122"/>
      <c r="Q95" s="121"/>
      <c r="R95" s="122"/>
      <c r="S95" s="121"/>
      <c r="T95" s="125"/>
      <c r="U95" s="125"/>
      <c r="V95" s="125"/>
      <c r="W95" s="125"/>
      <c r="X95" s="125"/>
      <c r="Y95" s="125"/>
      <c r="Z95" s="125"/>
      <c r="AA95" s="125"/>
      <c r="AB95" s="122"/>
    </row>
    <row r="96" spans="1:30" ht="15.75" customHeight="1">
      <c r="B96" s="6"/>
      <c r="J96" s="32"/>
    </row>
    <row r="97" spans="1:24" ht="15.75" customHeight="1">
      <c r="B97" s="6"/>
      <c r="J97" s="32"/>
    </row>
    <row r="98" spans="1:24" ht="21" customHeight="1">
      <c r="A98" s="126" t="s">
        <v>89</v>
      </c>
      <c r="B98" s="136" t="s">
        <v>34</v>
      </c>
      <c r="C98" s="110"/>
      <c r="D98" s="110"/>
      <c r="E98" s="110"/>
      <c r="F98" s="110"/>
      <c r="G98" s="110"/>
      <c r="H98" s="110"/>
      <c r="I98" s="110"/>
      <c r="J98" s="110"/>
      <c r="K98" s="111"/>
    </row>
    <row r="99" spans="1:24" ht="92.25" customHeight="1">
      <c r="A99" s="128"/>
      <c r="B99" s="118" t="s">
        <v>57</v>
      </c>
      <c r="C99" s="111"/>
      <c r="D99" s="136" t="s">
        <v>58</v>
      </c>
      <c r="E99" s="111"/>
      <c r="F99" s="136" t="s">
        <v>59</v>
      </c>
      <c r="G99" s="111"/>
      <c r="H99" s="136" t="s">
        <v>60</v>
      </c>
      <c r="I99" s="111"/>
      <c r="J99" s="136" t="s">
        <v>61</v>
      </c>
      <c r="K99" s="111"/>
    </row>
    <row r="100" spans="1:24" ht="15.75" customHeight="1">
      <c r="A100" s="11" t="s">
        <v>92</v>
      </c>
      <c r="B100" s="152">
        <f>SUM(C93:AB93)</f>
        <v>689.99450000000002</v>
      </c>
      <c r="C100" s="111"/>
      <c r="D100" s="176" t="str">
        <f>IF($C$149&lt;100,"0%",IF($C$149&lt;200,"5%",IF($C$149&lt;300,"10%",IF($C$149&lt;400,"15%","20%"))))</f>
        <v>20%</v>
      </c>
      <c r="E100" s="111"/>
      <c r="F100" s="176">
        <f>H150</f>
        <v>0.1208814</v>
      </c>
      <c r="G100" s="111"/>
      <c r="H100" s="138">
        <f>'cálculos 2º Bim'!AM18</f>
        <v>462.09912062470005</v>
      </c>
      <c r="I100" s="111"/>
      <c r="J100" s="138">
        <f>'cálculos 2º Bim'!AN18</f>
        <v>468.58809884770005</v>
      </c>
      <c r="K100" s="111"/>
    </row>
    <row r="101" spans="1:24" ht="15.75" customHeight="1">
      <c r="B101" s="6"/>
    </row>
    <row r="102" spans="1:24" ht="15.75" customHeight="1">
      <c r="B102" s="6"/>
    </row>
    <row r="103" spans="1:24" ht="42" customHeight="1">
      <c r="A103" s="126" t="s">
        <v>93</v>
      </c>
      <c r="B103" s="129" t="s">
        <v>94</v>
      </c>
      <c r="C103" s="115" t="s">
        <v>29</v>
      </c>
      <c r="D103" s="111"/>
      <c r="E103" s="182" t="s">
        <v>30</v>
      </c>
      <c r="F103" s="183"/>
      <c r="G103" s="183"/>
      <c r="H103" s="183"/>
      <c r="I103" s="183"/>
      <c r="J103" s="183"/>
      <c r="K103" s="183"/>
      <c r="L103" s="163"/>
      <c r="M103" s="180" t="s">
        <v>33</v>
      </c>
      <c r="N103" s="142"/>
      <c r="O103" s="142"/>
      <c r="P103" s="142"/>
      <c r="Q103" s="142"/>
      <c r="R103" s="142"/>
      <c r="S103" s="142"/>
      <c r="T103" s="142"/>
      <c r="U103" s="142"/>
      <c r="V103" s="143"/>
      <c r="W103" s="146" t="s">
        <v>34</v>
      </c>
      <c r="X103" s="143"/>
    </row>
    <row r="104" spans="1:24" ht="78" customHeight="1">
      <c r="A104" s="127"/>
      <c r="B104" s="127"/>
      <c r="C104" s="119" t="s">
        <v>35</v>
      </c>
      <c r="D104" s="120"/>
      <c r="E104" s="119" t="s">
        <v>77</v>
      </c>
      <c r="F104" s="120"/>
      <c r="G104" s="119" t="s">
        <v>63</v>
      </c>
      <c r="H104" s="120"/>
      <c r="I104" s="119" t="s">
        <v>95</v>
      </c>
      <c r="J104" s="120"/>
      <c r="K104" s="119" t="s">
        <v>91</v>
      </c>
      <c r="L104" s="120"/>
      <c r="M104" s="130" t="s">
        <v>42</v>
      </c>
      <c r="N104" s="111"/>
      <c r="O104" s="130" t="s">
        <v>44</v>
      </c>
      <c r="P104" s="111"/>
      <c r="Q104" s="130" t="s">
        <v>45</v>
      </c>
      <c r="R104" s="111"/>
      <c r="S104" s="130" t="s">
        <v>46</v>
      </c>
      <c r="T104" s="111"/>
      <c r="U104" s="130" t="s">
        <v>47</v>
      </c>
      <c r="V104" s="111"/>
      <c r="W104" s="131" t="s">
        <v>48</v>
      </c>
      <c r="X104" s="150"/>
    </row>
    <row r="105" spans="1:24" ht="25.5" customHeight="1">
      <c r="A105" s="128"/>
      <c r="B105" s="128"/>
      <c r="C105" s="121"/>
      <c r="D105" s="122"/>
      <c r="E105" s="121"/>
      <c r="F105" s="122"/>
      <c r="G105" s="121"/>
      <c r="H105" s="122"/>
      <c r="I105" s="121"/>
      <c r="J105" s="122"/>
      <c r="K105" s="121"/>
      <c r="L105" s="122"/>
      <c r="M105" s="30" t="str">
        <f>'Formulário Anual 2024'!M105</f>
        <v>✖</v>
      </c>
      <c r="N105" s="9" t="s">
        <v>49</v>
      </c>
      <c r="O105" s="30" t="str">
        <f>'Formulário Anual 2024'!O105</f>
        <v>✖</v>
      </c>
      <c r="P105" s="9" t="s">
        <v>49</v>
      </c>
      <c r="Q105" s="30" t="str">
        <f>'Formulário Anual 2024'!Q105</f>
        <v>✖</v>
      </c>
      <c r="R105" s="9" t="s">
        <v>49</v>
      </c>
      <c r="S105" s="30" t="str">
        <f>'Formulário Anual 2024'!S105</f>
        <v>✖</v>
      </c>
      <c r="T105" s="9" t="s">
        <v>49</v>
      </c>
      <c r="U105" s="30" t="str">
        <f>'Formulário Anual 2024'!U105</f>
        <v>✖</v>
      </c>
      <c r="V105" s="9" t="s">
        <v>49</v>
      </c>
      <c r="W105" s="121"/>
      <c r="X105" s="151"/>
    </row>
    <row r="106" spans="1:24" ht="15.75" customHeight="1">
      <c r="A106" s="11" t="s">
        <v>96</v>
      </c>
      <c r="B106" s="12">
        <f>'Formulário Anual 2024'!B106</f>
        <v>0</v>
      </c>
      <c r="C106" s="22" t="str">
        <f>'Formulário Anual 2024'!C106</f>
        <v>✔</v>
      </c>
      <c r="D106" s="15">
        <f>IF($B106&gt;0,IF(C106="✖",0,'Tabela de Produtos Bimestral'!C19),0)</f>
        <v>0</v>
      </c>
      <c r="E106" s="22" t="str">
        <f>'Formulário Anual 2024'!E106</f>
        <v>✔</v>
      </c>
      <c r="F106" s="15">
        <f>IF($B106&gt;0,IF(E106="✖",0,'Tabela de Produtos Bimestral'!D19),0)</f>
        <v>0</v>
      </c>
      <c r="G106" s="22" t="str">
        <f>'Formulário Anual 2024'!G106</f>
        <v>✖</v>
      </c>
      <c r="H106" s="15">
        <f>IF($B106&gt;0,IF(G106="✖",0,'Tabela de Produtos Bimestral'!H19),0)</f>
        <v>0</v>
      </c>
      <c r="I106" s="22" t="str">
        <f>'Formulário Anual 2024'!I106</f>
        <v>✖</v>
      </c>
      <c r="J106" s="15">
        <f>IF($B106&gt;0,IF(I106="✖",0,'Tabela de Produtos Bimestral'!J19),0)</f>
        <v>0</v>
      </c>
      <c r="K106" s="36"/>
      <c r="L106" s="37"/>
      <c r="M106" s="22" t="str">
        <f>'Formulário Anual 2024'!M106</f>
        <v>✖</v>
      </c>
      <c r="N106" s="15">
        <f>IF($B106&gt;0,IF(M106="✖",0,IF(M$105="✖",'Tabela de Produtos Bimestral'!R19,'Tabela de Produtos Bimestral'!X19)),0)</f>
        <v>0</v>
      </c>
      <c r="O106" s="22" t="str">
        <f>'Formulário Anual 2024'!O106</f>
        <v>✖</v>
      </c>
      <c r="P106" s="15">
        <f>IF($B106&gt;0,IF(O106="✖",0,'Tabela de Produtos Bimestral'!AD19),0)</f>
        <v>0</v>
      </c>
      <c r="Q106" s="22" t="str">
        <f>'Formulário Anual 2024'!Q106</f>
        <v>✖</v>
      </c>
      <c r="R106" s="15">
        <f>IF($B106&gt;0,IF(Q106="✖",0,'Tabela de Produtos Bimestral'!AE19),0)</f>
        <v>0</v>
      </c>
      <c r="S106" s="22" t="str">
        <f>'Formulário Anual 2024'!S106</f>
        <v>✖</v>
      </c>
      <c r="T106" s="15">
        <f>IF($B106&gt;0,IF(S106="✖",0,'Tabela de Produtos Bimestral'!AF19),0)</f>
        <v>0</v>
      </c>
      <c r="U106" s="22" t="str">
        <f>'Formulário Anual 2024'!U106</f>
        <v>✖</v>
      </c>
      <c r="V106" s="15">
        <f>IF($B106&gt;0,IF(U106="✖",0,'Tabela de Produtos Bimestral'!AG19),0)</f>
        <v>0</v>
      </c>
      <c r="W106" s="132">
        <f t="shared" ref="W106:W107" si="8">SUM(C106:V106)</f>
        <v>0</v>
      </c>
      <c r="X106" s="111"/>
    </row>
    <row r="107" spans="1:24" ht="15.75" customHeight="1">
      <c r="A107" s="11" t="s">
        <v>97</v>
      </c>
      <c r="B107" s="12">
        <f>'Formulário Anual 2024'!B107</f>
        <v>0</v>
      </c>
      <c r="C107" s="22" t="str">
        <f>'Formulário Anual 2024'!C107</f>
        <v>✔</v>
      </c>
      <c r="D107" s="15">
        <f>IF($B107&gt;0,IF(C107="✖",0,'Tabela de Produtos Bimestral'!C20),0)</f>
        <v>0</v>
      </c>
      <c r="E107" s="35"/>
      <c r="F107" s="24"/>
      <c r="G107" s="35"/>
      <c r="H107" s="24"/>
      <c r="I107" s="22" t="str">
        <f>'Formulário Anual 2024'!I107</f>
        <v>✖</v>
      </c>
      <c r="J107" s="15">
        <f>IF($B107&gt;0,IF(I107="✖",0,'Tabela de Produtos Bimestral'!J20),0)</f>
        <v>0</v>
      </c>
      <c r="K107" s="36"/>
      <c r="L107" s="37"/>
      <c r="M107" s="35"/>
      <c r="N107" s="24"/>
      <c r="O107" s="35"/>
      <c r="P107" s="24"/>
      <c r="Q107" s="35"/>
      <c r="R107" s="24"/>
      <c r="S107" s="35"/>
      <c r="T107" s="24"/>
      <c r="U107" s="35"/>
      <c r="V107" s="24"/>
      <c r="W107" s="132">
        <f t="shared" si="8"/>
        <v>0</v>
      </c>
      <c r="X107" s="111"/>
    </row>
    <row r="108" spans="1:24" ht="15" customHeight="1">
      <c r="B108" s="6"/>
      <c r="C108" s="134" t="s">
        <v>55</v>
      </c>
      <c r="D108" s="135"/>
      <c r="E108" s="135"/>
      <c r="F108" s="135"/>
      <c r="G108" s="135"/>
      <c r="H108" s="135"/>
      <c r="I108" s="135"/>
      <c r="J108" s="135"/>
      <c r="K108" s="135"/>
      <c r="L108" s="120"/>
      <c r="M108" s="184" t="str">
        <f>IF(M106="✔","*Não se aplica desconto","Desconto aplicável")</f>
        <v>Desconto aplicável</v>
      </c>
      <c r="N108" s="149"/>
      <c r="O108" s="134" t="s">
        <v>56</v>
      </c>
      <c r="P108" s="135"/>
      <c r="Q108" s="135"/>
      <c r="R108" s="135"/>
      <c r="S108" s="135"/>
      <c r="T108" s="135"/>
      <c r="U108" s="135"/>
      <c r="V108" s="120"/>
    </row>
    <row r="109" spans="1:24" ht="15" customHeight="1">
      <c r="B109" s="6"/>
      <c r="C109" s="121"/>
      <c r="D109" s="125"/>
      <c r="E109" s="125"/>
      <c r="F109" s="125"/>
      <c r="G109" s="125"/>
      <c r="H109" s="125"/>
      <c r="I109" s="125"/>
      <c r="J109" s="125"/>
      <c r="K109" s="125"/>
      <c r="L109" s="122"/>
      <c r="M109" s="121"/>
      <c r="N109" s="122"/>
      <c r="O109" s="121"/>
      <c r="P109" s="125"/>
      <c r="Q109" s="125"/>
      <c r="R109" s="125"/>
      <c r="S109" s="125"/>
      <c r="T109" s="125"/>
      <c r="U109" s="125"/>
      <c r="V109" s="122"/>
    </row>
    <row r="110" spans="1:24" ht="15.75" customHeight="1">
      <c r="B110" s="6"/>
    </row>
    <row r="111" spans="1:24" ht="15.75" customHeight="1">
      <c r="B111" s="6"/>
    </row>
    <row r="112" spans="1:24" ht="15.75" customHeight="1">
      <c r="A112" s="126" t="s">
        <v>93</v>
      </c>
      <c r="B112" s="136" t="s">
        <v>34</v>
      </c>
      <c r="C112" s="110"/>
      <c r="D112" s="110"/>
      <c r="E112" s="110"/>
      <c r="F112" s="110"/>
      <c r="G112" s="110"/>
      <c r="H112" s="110"/>
      <c r="I112" s="110"/>
      <c r="J112" s="110"/>
      <c r="K112" s="111"/>
    </row>
    <row r="113" spans="1:11" ht="92.25" customHeight="1">
      <c r="A113" s="128"/>
      <c r="B113" s="118" t="s">
        <v>57</v>
      </c>
      <c r="C113" s="111"/>
      <c r="D113" s="136" t="s">
        <v>58</v>
      </c>
      <c r="E113" s="111"/>
      <c r="F113" s="136" t="s">
        <v>59</v>
      </c>
      <c r="G113" s="111"/>
      <c r="H113" s="136" t="s">
        <v>60</v>
      </c>
      <c r="I113" s="111"/>
      <c r="J113" s="136" t="s">
        <v>61</v>
      </c>
      <c r="K113" s="111"/>
    </row>
    <row r="114" spans="1:11" ht="15.75" customHeight="1">
      <c r="A114" s="11" t="s">
        <v>96</v>
      </c>
      <c r="B114" s="152">
        <f t="shared" ref="B114:B115" si="9">SUM(C106:V106)</f>
        <v>0</v>
      </c>
      <c r="C114" s="111"/>
      <c r="D114" s="147" t="str">
        <f>IF($C$149&lt;100,"0%",IF($C$149&lt;200,"5%",IF($C$149&lt;300,"10%",IF($C$149&lt;400,"15%","20%"))))</f>
        <v>20%</v>
      </c>
      <c r="E114" s="120"/>
      <c r="F114" s="176">
        <f>H150</f>
        <v>0.1208814</v>
      </c>
      <c r="G114" s="111"/>
      <c r="H114" s="138">
        <f>'cálculos 2º Bim'!AM19</f>
        <v>0</v>
      </c>
      <c r="I114" s="111"/>
      <c r="J114" s="138">
        <f>'cálculos 2º Bim'!AN19</f>
        <v>0</v>
      </c>
      <c r="K114" s="111"/>
    </row>
    <row r="115" spans="1:11" ht="15.75" customHeight="1">
      <c r="A115" s="11" t="s">
        <v>97</v>
      </c>
      <c r="B115" s="152">
        <f t="shared" si="9"/>
        <v>0</v>
      </c>
      <c r="C115" s="111"/>
      <c r="D115" s="121"/>
      <c r="E115" s="122"/>
      <c r="F115" s="176">
        <f>H150</f>
        <v>0.1208814</v>
      </c>
      <c r="G115" s="111"/>
      <c r="H115" s="138">
        <f>'cálculos 2º Bim'!AM20</f>
        <v>0</v>
      </c>
      <c r="I115" s="111"/>
      <c r="J115" s="138">
        <f>'cálculos 2º Bim'!AN20</f>
        <v>0</v>
      </c>
      <c r="K115" s="111"/>
    </row>
    <row r="116" spans="1:11" ht="15.75" customHeight="1">
      <c r="B116" s="6"/>
    </row>
    <row r="117" spans="1:11" ht="15.75" customHeight="1">
      <c r="B117" s="6"/>
    </row>
    <row r="118" spans="1:11" ht="15.75" hidden="1" customHeight="1">
      <c r="B118" s="6"/>
    </row>
    <row r="119" spans="1:11" ht="47.25" hidden="1" customHeight="1">
      <c r="A119" s="126" t="s">
        <v>98</v>
      </c>
      <c r="B119" s="171" t="s">
        <v>99</v>
      </c>
      <c r="C119" s="110"/>
      <c r="D119" s="110"/>
      <c r="E119" s="110"/>
      <c r="F119" s="110"/>
      <c r="G119" s="111"/>
      <c r="H119" s="172" t="s">
        <v>100</v>
      </c>
      <c r="I119" s="120"/>
    </row>
    <row r="120" spans="1:11" ht="15.75" hidden="1" customHeight="1">
      <c r="A120" s="128"/>
      <c r="B120" s="173" t="s">
        <v>101</v>
      </c>
      <c r="C120" s="111"/>
      <c r="D120" s="173" t="s">
        <v>102</v>
      </c>
      <c r="E120" s="110"/>
      <c r="F120" s="110"/>
      <c r="G120" s="111"/>
      <c r="H120" s="121"/>
      <c r="I120" s="122"/>
    </row>
    <row r="121" spans="1:11" ht="15.75" hidden="1" customHeight="1">
      <c r="A121" s="11" t="s">
        <v>52</v>
      </c>
      <c r="B121" s="157">
        <v>0</v>
      </c>
      <c r="C121" s="111"/>
      <c r="D121" s="155">
        <f t="shared" ref="D121:D123" si="10">910.56/0.57*1.0616</f>
        <v>1695.8780631578948</v>
      </c>
      <c r="E121" s="110"/>
      <c r="F121" s="110"/>
      <c r="G121" s="111"/>
      <c r="H121" s="156">
        <f t="shared" ref="H121:H128" si="11">B121*D121</f>
        <v>0</v>
      </c>
      <c r="I121" s="111"/>
    </row>
    <row r="122" spans="1:11" ht="15.75" hidden="1" customHeight="1">
      <c r="A122" s="11" t="s">
        <v>53</v>
      </c>
      <c r="B122" s="157">
        <v>0</v>
      </c>
      <c r="C122" s="111"/>
      <c r="D122" s="155">
        <f t="shared" si="10"/>
        <v>1695.8780631578948</v>
      </c>
      <c r="E122" s="110"/>
      <c r="F122" s="110"/>
      <c r="G122" s="111"/>
      <c r="H122" s="156">
        <f t="shared" si="11"/>
        <v>0</v>
      </c>
      <c r="I122" s="111"/>
    </row>
    <row r="123" spans="1:11" ht="15.75" hidden="1" customHeight="1">
      <c r="A123" s="11" t="s">
        <v>54</v>
      </c>
      <c r="B123" s="157">
        <v>0</v>
      </c>
      <c r="C123" s="111"/>
      <c r="D123" s="155">
        <f t="shared" si="10"/>
        <v>1695.8780631578948</v>
      </c>
      <c r="E123" s="110"/>
      <c r="F123" s="110"/>
      <c r="G123" s="111"/>
      <c r="H123" s="156">
        <f t="shared" si="11"/>
        <v>0</v>
      </c>
      <c r="I123" s="111"/>
    </row>
    <row r="124" spans="1:11" ht="15.75" hidden="1" customHeight="1">
      <c r="A124" s="11" t="s">
        <v>70</v>
      </c>
      <c r="B124" s="157">
        <v>0</v>
      </c>
      <c r="C124" s="111"/>
      <c r="D124" s="155">
        <f t="shared" ref="D124:D126" si="12">527.88/0.57*1.0616</f>
        <v>983.15334736842124</v>
      </c>
      <c r="E124" s="110"/>
      <c r="F124" s="110"/>
      <c r="G124" s="111"/>
      <c r="H124" s="156">
        <f t="shared" si="11"/>
        <v>0</v>
      </c>
      <c r="I124" s="111"/>
    </row>
    <row r="125" spans="1:11" ht="15.75" hidden="1" customHeight="1">
      <c r="A125" s="11" t="s">
        <v>71</v>
      </c>
      <c r="B125" s="157">
        <v>0</v>
      </c>
      <c r="C125" s="111"/>
      <c r="D125" s="155">
        <f t="shared" si="12"/>
        <v>983.15334736842124</v>
      </c>
      <c r="E125" s="110"/>
      <c r="F125" s="110"/>
      <c r="G125" s="111"/>
      <c r="H125" s="156">
        <f t="shared" si="11"/>
        <v>0</v>
      </c>
      <c r="I125" s="111"/>
    </row>
    <row r="126" spans="1:11" ht="15.75" hidden="1" customHeight="1">
      <c r="A126" s="11" t="s">
        <v>72</v>
      </c>
      <c r="B126" s="157">
        <v>0</v>
      </c>
      <c r="C126" s="111"/>
      <c r="D126" s="155">
        <f t="shared" si="12"/>
        <v>983.15334736842124</v>
      </c>
      <c r="E126" s="110"/>
      <c r="F126" s="110"/>
      <c r="G126" s="111"/>
      <c r="H126" s="156">
        <f t="shared" si="11"/>
        <v>0</v>
      </c>
      <c r="I126" s="111"/>
    </row>
    <row r="127" spans="1:11" ht="15.75" hidden="1" customHeight="1">
      <c r="A127" s="11" t="s">
        <v>73</v>
      </c>
      <c r="B127" s="157">
        <v>0</v>
      </c>
      <c r="C127" s="111"/>
      <c r="D127" s="155">
        <f t="shared" ref="D127:D128" si="13">131.94/0.57*1.0616</f>
        <v>245.73246315789478</v>
      </c>
      <c r="E127" s="110"/>
      <c r="F127" s="110"/>
      <c r="G127" s="111"/>
      <c r="H127" s="156">
        <f t="shared" si="11"/>
        <v>0</v>
      </c>
      <c r="I127" s="111"/>
    </row>
    <row r="128" spans="1:11" ht="15.75" hidden="1" customHeight="1">
      <c r="A128" s="11" t="s">
        <v>74</v>
      </c>
      <c r="B128" s="157">
        <v>0</v>
      </c>
      <c r="C128" s="111"/>
      <c r="D128" s="155">
        <f t="shared" si="13"/>
        <v>245.73246315789478</v>
      </c>
      <c r="E128" s="110"/>
      <c r="F128" s="110"/>
      <c r="G128" s="111"/>
      <c r="H128" s="156">
        <f t="shared" si="11"/>
        <v>0</v>
      </c>
      <c r="I128" s="111"/>
    </row>
    <row r="129" spans="1:9" ht="15.75" hidden="1" customHeight="1">
      <c r="B129" s="6"/>
      <c r="H129" s="167">
        <f>SUM(H121:I128)</f>
        <v>0</v>
      </c>
      <c r="I129" s="111"/>
    </row>
    <row r="130" spans="1:9" ht="15.75" hidden="1" customHeight="1">
      <c r="B130" s="6"/>
    </row>
    <row r="131" spans="1:9" ht="15.75" hidden="1" customHeight="1">
      <c r="B131" s="6"/>
    </row>
    <row r="132" spans="1:9" ht="38.25" hidden="1" customHeight="1">
      <c r="A132" s="126" t="s">
        <v>98</v>
      </c>
      <c r="B132" s="171" t="s">
        <v>103</v>
      </c>
      <c r="C132" s="110"/>
      <c r="D132" s="110"/>
      <c r="E132" s="110"/>
      <c r="F132" s="110"/>
      <c r="G132" s="111"/>
      <c r="H132" s="172" t="s">
        <v>100</v>
      </c>
      <c r="I132" s="120"/>
    </row>
    <row r="133" spans="1:9" ht="15.75" hidden="1" customHeight="1">
      <c r="A133" s="128"/>
      <c r="B133" s="173" t="s">
        <v>101</v>
      </c>
      <c r="C133" s="111"/>
      <c r="D133" s="173" t="s">
        <v>102</v>
      </c>
      <c r="E133" s="110"/>
      <c r="F133" s="110"/>
      <c r="G133" s="111"/>
      <c r="H133" s="121"/>
      <c r="I133" s="122"/>
    </row>
    <row r="134" spans="1:9" ht="15.75" hidden="1" customHeight="1">
      <c r="A134" s="11" t="s">
        <v>52</v>
      </c>
      <c r="B134" s="157">
        <v>0</v>
      </c>
      <c r="C134" s="111"/>
      <c r="D134" s="155">
        <v>0</v>
      </c>
      <c r="E134" s="110"/>
      <c r="F134" s="110"/>
      <c r="G134" s="111"/>
      <c r="H134" s="156">
        <f t="shared" ref="H134:H145" si="14">B134*D134</f>
        <v>0</v>
      </c>
      <c r="I134" s="111"/>
    </row>
    <row r="135" spans="1:9" ht="15.75" hidden="1" customHeight="1">
      <c r="A135" s="11" t="s">
        <v>53</v>
      </c>
      <c r="B135" s="157">
        <v>0</v>
      </c>
      <c r="C135" s="111"/>
      <c r="D135" s="155">
        <v>0</v>
      </c>
      <c r="E135" s="110"/>
      <c r="F135" s="110"/>
      <c r="G135" s="111"/>
      <c r="H135" s="156">
        <f t="shared" si="14"/>
        <v>0</v>
      </c>
      <c r="I135" s="111"/>
    </row>
    <row r="136" spans="1:9" ht="15.75" hidden="1" customHeight="1">
      <c r="A136" s="11" t="s">
        <v>54</v>
      </c>
      <c r="B136" s="157">
        <v>0</v>
      </c>
      <c r="C136" s="111"/>
      <c r="D136" s="155">
        <v>0</v>
      </c>
      <c r="E136" s="110"/>
      <c r="F136" s="110"/>
      <c r="G136" s="111"/>
      <c r="H136" s="156">
        <f t="shared" si="14"/>
        <v>0</v>
      </c>
      <c r="I136" s="111"/>
    </row>
    <row r="137" spans="1:9" ht="15.75" hidden="1" customHeight="1">
      <c r="A137" s="11" t="s">
        <v>70</v>
      </c>
      <c r="B137" s="157">
        <v>0</v>
      </c>
      <c r="C137" s="111"/>
      <c r="D137" s="155">
        <v>0</v>
      </c>
      <c r="E137" s="110"/>
      <c r="F137" s="110"/>
      <c r="G137" s="111"/>
      <c r="H137" s="156">
        <f t="shared" si="14"/>
        <v>0</v>
      </c>
      <c r="I137" s="111"/>
    </row>
    <row r="138" spans="1:9" ht="15.75" hidden="1" customHeight="1">
      <c r="A138" s="11" t="s">
        <v>71</v>
      </c>
      <c r="B138" s="157">
        <v>0</v>
      </c>
      <c r="C138" s="111"/>
      <c r="D138" s="155">
        <v>0</v>
      </c>
      <c r="E138" s="110"/>
      <c r="F138" s="110"/>
      <c r="G138" s="111"/>
      <c r="H138" s="156">
        <f t="shared" si="14"/>
        <v>0</v>
      </c>
      <c r="I138" s="111"/>
    </row>
    <row r="139" spans="1:9" ht="15.75" hidden="1" customHeight="1">
      <c r="A139" s="11" t="s">
        <v>72</v>
      </c>
      <c r="B139" s="157">
        <v>0</v>
      </c>
      <c r="C139" s="111"/>
      <c r="D139" s="155">
        <v>0</v>
      </c>
      <c r="E139" s="110"/>
      <c r="F139" s="110"/>
      <c r="G139" s="111"/>
      <c r="H139" s="156">
        <f t="shared" si="14"/>
        <v>0</v>
      </c>
      <c r="I139" s="111"/>
    </row>
    <row r="140" spans="1:9" ht="15.75" hidden="1" customHeight="1">
      <c r="A140" s="11" t="s">
        <v>73</v>
      </c>
      <c r="B140" s="157">
        <v>0</v>
      </c>
      <c r="C140" s="111"/>
      <c r="D140" s="155">
        <v>0</v>
      </c>
      <c r="E140" s="110"/>
      <c r="F140" s="110"/>
      <c r="G140" s="111"/>
      <c r="H140" s="156">
        <f t="shared" si="14"/>
        <v>0</v>
      </c>
      <c r="I140" s="111"/>
    </row>
    <row r="141" spans="1:9" ht="15.75" hidden="1" customHeight="1">
      <c r="A141" s="11" t="s">
        <v>74</v>
      </c>
      <c r="B141" s="157">
        <v>0</v>
      </c>
      <c r="C141" s="111"/>
      <c r="D141" s="155">
        <v>0</v>
      </c>
      <c r="E141" s="110"/>
      <c r="F141" s="110"/>
      <c r="G141" s="111"/>
      <c r="H141" s="156">
        <f t="shared" si="14"/>
        <v>0</v>
      </c>
      <c r="I141" s="111"/>
    </row>
    <row r="142" spans="1:9" ht="15.75" hidden="1" customHeight="1">
      <c r="A142" s="11" t="s">
        <v>80</v>
      </c>
      <c r="B142" s="157">
        <v>0</v>
      </c>
      <c r="C142" s="111"/>
      <c r="D142" s="155">
        <v>0</v>
      </c>
      <c r="E142" s="110"/>
      <c r="F142" s="110"/>
      <c r="G142" s="111"/>
      <c r="H142" s="156">
        <f t="shared" si="14"/>
        <v>0</v>
      </c>
      <c r="I142" s="111"/>
    </row>
    <row r="143" spans="1:9" ht="15.75" hidden="1" customHeight="1">
      <c r="A143" s="11" t="s">
        <v>81</v>
      </c>
      <c r="B143" s="157">
        <v>0</v>
      </c>
      <c r="C143" s="111"/>
      <c r="D143" s="155">
        <v>0</v>
      </c>
      <c r="E143" s="110"/>
      <c r="F143" s="110"/>
      <c r="G143" s="111"/>
      <c r="H143" s="156">
        <f t="shared" si="14"/>
        <v>0</v>
      </c>
      <c r="I143" s="111"/>
    </row>
    <row r="144" spans="1:9" ht="15.75" hidden="1" customHeight="1">
      <c r="A144" s="11" t="s">
        <v>82</v>
      </c>
      <c r="B144" s="157">
        <v>0</v>
      </c>
      <c r="C144" s="111"/>
      <c r="D144" s="155">
        <v>0</v>
      </c>
      <c r="E144" s="110"/>
      <c r="F144" s="110"/>
      <c r="G144" s="111"/>
      <c r="H144" s="156">
        <f t="shared" si="14"/>
        <v>0</v>
      </c>
      <c r="I144" s="111"/>
    </row>
    <row r="145" spans="1:9" ht="15.75" hidden="1" customHeight="1">
      <c r="A145" s="11" t="s">
        <v>83</v>
      </c>
      <c r="B145" s="157">
        <v>0</v>
      </c>
      <c r="C145" s="111"/>
      <c r="D145" s="155">
        <v>0</v>
      </c>
      <c r="E145" s="110"/>
      <c r="F145" s="110"/>
      <c r="G145" s="111"/>
      <c r="H145" s="156">
        <f t="shared" si="14"/>
        <v>0</v>
      </c>
      <c r="I145" s="111"/>
    </row>
    <row r="146" spans="1:9" ht="15.75" hidden="1" customHeight="1">
      <c r="B146" s="6"/>
      <c r="H146" s="167">
        <f>SUM(H134:I145)</f>
        <v>0</v>
      </c>
      <c r="I146" s="111"/>
    </row>
    <row r="147" spans="1:9" ht="15.75" hidden="1" customHeight="1">
      <c r="B147" s="6"/>
    </row>
    <row r="148" spans="1:9" ht="15.75" customHeight="1">
      <c r="B148" s="6"/>
    </row>
    <row r="149" spans="1:9" ht="46.5" customHeight="1">
      <c r="A149" s="158" t="s">
        <v>104</v>
      </c>
      <c r="B149" s="159"/>
      <c r="C149" s="168">
        <f>SUM(B106:B107,B93,B78:B79,B59:B62,B38:B42,B18:B21)</f>
        <v>750</v>
      </c>
      <c r="D149" s="169"/>
      <c r="E149" s="159"/>
      <c r="H149" s="38" t="s">
        <v>59</v>
      </c>
    </row>
    <row r="150" spans="1:9" ht="51.75" customHeight="1">
      <c r="A150" s="158" t="s">
        <v>105</v>
      </c>
      <c r="B150" s="159"/>
      <c r="C150" s="170">
        <f>SUM('cálculos 2º Bim'!AS2:AS20)</f>
        <v>183945.82799675001</v>
      </c>
      <c r="D150" s="169"/>
      <c r="E150" s="159"/>
      <c r="H150" s="39">
        <f>'Formulário Anual 2024'!H150</f>
        <v>0.1208814</v>
      </c>
    </row>
    <row r="151" spans="1:9" ht="15.75" customHeight="1">
      <c r="B151" s="6"/>
    </row>
    <row r="152" spans="1:9" ht="51.75" customHeight="1">
      <c r="A152" s="158" t="s">
        <v>106</v>
      </c>
      <c r="B152" s="159"/>
      <c r="C152" s="170">
        <f>H129+H146</f>
        <v>0</v>
      </c>
      <c r="D152" s="169"/>
      <c r="E152" s="159"/>
    </row>
    <row r="153" spans="1:9" ht="15.75" customHeight="1">
      <c r="B153" s="6"/>
    </row>
    <row r="154" spans="1:9" ht="51.75" customHeight="1">
      <c r="A154" s="158" t="s">
        <v>107</v>
      </c>
      <c r="B154" s="159"/>
      <c r="C154" s="175">
        <f>SUM(C152,C150)</f>
        <v>183945.82799675001</v>
      </c>
      <c r="D154" s="169"/>
      <c r="E154" s="159"/>
    </row>
    <row r="155" spans="1:9" ht="15.75" customHeight="1">
      <c r="B155" s="6"/>
    </row>
    <row r="156" spans="1:9" ht="15.75" customHeight="1"/>
    <row r="157" spans="1:9" ht="15.75" customHeight="1">
      <c r="A157" s="1" t="s">
        <v>108</v>
      </c>
      <c r="B157" s="3"/>
      <c r="C157" s="44"/>
      <c r="D157" s="44"/>
      <c r="E157" s="45"/>
      <c r="F157" s="44"/>
      <c r="G157" s="46"/>
    </row>
    <row r="158" spans="1:9" ht="15.75" customHeight="1">
      <c r="A158" s="3"/>
      <c r="B158" s="3"/>
      <c r="C158" s="3"/>
      <c r="D158" s="3"/>
      <c r="E158" s="3"/>
      <c r="F158" s="3"/>
      <c r="G158" s="3"/>
    </row>
    <row r="159" spans="1:9" ht="15.75" customHeight="1">
      <c r="A159" s="160" t="s">
        <v>109</v>
      </c>
      <c r="B159" s="111"/>
      <c r="C159" s="47" t="s">
        <v>29</v>
      </c>
      <c r="D159" s="160" t="s">
        <v>110</v>
      </c>
      <c r="E159" s="111"/>
      <c r="F159" s="160" t="s">
        <v>111</v>
      </c>
      <c r="G159" s="111"/>
    </row>
    <row r="160" spans="1:9" ht="15.75" customHeight="1">
      <c r="A160" s="161" t="s">
        <v>112</v>
      </c>
      <c r="B160" s="111"/>
      <c r="C160" s="48"/>
      <c r="D160" s="174"/>
      <c r="E160" s="111"/>
      <c r="F160" s="157" t="s">
        <v>113</v>
      </c>
      <c r="G160" s="111"/>
    </row>
    <row r="161" spans="1:7" ht="15.75" customHeight="1">
      <c r="A161" s="161" t="s">
        <v>114</v>
      </c>
      <c r="B161" s="111"/>
      <c r="C161" s="48"/>
      <c r="D161" s="174"/>
      <c r="E161" s="111"/>
      <c r="F161" s="157" t="s">
        <v>113</v>
      </c>
      <c r="G161" s="111"/>
    </row>
    <row r="162" spans="1:7" ht="15.75" customHeight="1">
      <c r="A162" s="161" t="s">
        <v>115</v>
      </c>
      <c r="B162" s="111"/>
      <c r="C162" s="48"/>
      <c r="D162" s="174"/>
      <c r="E162" s="111"/>
      <c r="F162" s="157" t="s">
        <v>113</v>
      </c>
      <c r="G162" s="111"/>
    </row>
    <row r="163" spans="1:7" ht="15.75" customHeight="1">
      <c r="A163" s="161" t="s">
        <v>116</v>
      </c>
      <c r="B163" s="111"/>
      <c r="C163" s="48"/>
      <c r="D163" s="174"/>
      <c r="E163" s="111"/>
      <c r="F163" s="157" t="s">
        <v>113</v>
      </c>
      <c r="G163" s="111"/>
    </row>
    <row r="164" spans="1:7" ht="15.75" customHeight="1">
      <c r="A164" s="161" t="s">
        <v>117</v>
      </c>
      <c r="B164" s="111"/>
      <c r="C164" s="48"/>
      <c r="D164" s="174"/>
      <c r="E164" s="111"/>
      <c r="F164" s="157" t="s">
        <v>113</v>
      </c>
      <c r="G164" s="111"/>
    </row>
    <row r="165" spans="1:7" ht="15.75" customHeight="1">
      <c r="B165" s="6"/>
    </row>
    <row r="166" spans="1:7" ht="15.75" customHeight="1">
      <c r="A166" s="1" t="s">
        <v>118</v>
      </c>
      <c r="B166" s="3"/>
      <c r="C166" s="3"/>
      <c r="D166" s="3"/>
    </row>
    <row r="167" spans="1:7" ht="15.75" customHeight="1">
      <c r="A167" s="3"/>
      <c r="B167" s="3"/>
      <c r="C167" s="3"/>
      <c r="D167" s="3"/>
    </row>
    <row r="168" spans="1:7" ht="15.75" customHeight="1">
      <c r="A168" s="160" t="s">
        <v>119</v>
      </c>
      <c r="B168" s="111"/>
      <c r="C168" s="164" t="s">
        <v>120</v>
      </c>
      <c r="D168" s="163"/>
    </row>
    <row r="169" spans="1:7" ht="15.75" customHeight="1">
      <c r="A169" s="157" t="s">
        <v>121</v>
      </c>
      <c r="B169" s="111"/>
      <c r="C169" s="162">
        <v>0</v>
      </c>
      <c r="D169" s="163"/>
    </row>
    <row r="170" spans="1:7" ht="15.75" customHeight="1">
      <c r="A170" s="157" t="s">
        <v>122</v>
      </c>
      <c r="B170" s="111"/>
      <c r="C170" s="162">
        <v>0.05</v>
      </c>
      <c r="D170" s="163"/>
    </row>
    <row r="171" spans="1:7" ht="15.75" customHeight="1">
      <c r="A171" s="157" t="s">
        <v>123</v>
      </c>
      <c r="B171" s="111"/>
      <c r="C171" s="162">
        <v>0.1</v>
      </c>
      <c r="D171" s="163"/>
    </row>
    <row r="172" spans="1:7" ht="15.75" customHeight="1">
      <c r="A172" s="157" t="s">
        <v>124</v>
      </c>
      <c r="B172" s="111"/>
      <c r="C172" s="162">
        <v>0.15</v>
      </c>
      <c r="D172" s="163"/>
    </row>
    <row r="173" spans="1:7" ht="15.75" customHeight="1">
      <c r="A173" s="157" t="s">
        <v>125</v>
      </c>
      <c r="B173" s="111"/>
      <c r="C173" s="162">
        <v>0.2</v>
      </c>
      <c r="D173" s="163"/>
    </row>
    <row r="174" spans="1:7" ht="15.75" customHeight="1"/>
    <row r="175" spans="1:7" ht="15.75" customHeight="1"/>
    <row r="176" spans="1:7" ht="15.75" customHeight="1"/>
    <row r="177" spans="1:23" ht="15.75" customHeight="1">
      <c r="A177" s="1" t="s">
        <v>126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</row>
    <row r="178" spans="1:23" ht="94.5" customHeight="1">
      <c r="A178" s="165" t="s">
        <v>127</v>
      </c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</row>
    <row r="179" spans="1:23" ht="15.75" customHeight="1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1:23" ht="60.75" customHeight="1">
      <c r="A180" s="165" t="s">
        <v>128</v>
      </c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</row>
    <row r="181" spans="1:23" ht="15.75" customHeight="1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1:23" ht="24" customHeight="1">
      <c r="A182" s="165" t="s">
        <v>129</v>
      </c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</row>
    <row r="183" spans="1:23" ht="15.75" customHeight="1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1:23" ht="15.75" customHeight="1">
      <c r="A184" s="165" t="s">
        <v>130</v>
      </c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</row>
    <row r="185" spans="1:23" ht="15.75" customHeight="1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1:23" ht="15.75" customHeight="1">
      <c r="A186" s="165" t="s">
        <v>131</v>
      </c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</row>
    <row r="187" spans="1:23" ht="15.75" customHeight="1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1:23" ht="15.75" customHeight="1">
      <c r="A188" s="165" t="s">
        <v>132</v>
      </c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</row>
    <row r="189" spans="1:23" ht="15.75" customHeight="1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</row>
    <row r="190" spans="1:23" ht="73.5" customHeight="1">
      <c r="A190" s="165" t="s">
        <v>133</v>
      </c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</row>
    <row r="191" spans="1:23" ht="15.75" customHeight="1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</row>
    <row r="192" spans="1:23" ht="51" customHeight="1">
      <c r="A192" s="165" t="s">
        <v>134</v>
      </c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</row>
    <row r="193" spans="1:23" ht="15.75" customHeight="1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</row>
    <row r="194" spans="1:23" ht="15.75" customHeight="1">
      <c r="A194" s="1" t="s">
        <v>135</v>
      </c>
      <c r="B194" s="1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</row>
    <row r="195" spans="1:23" ht="15.75" customHeight="1">
      <c r="A195" s="3" t="s">
        <v>136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6" spans="1:23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</row>
    <row r="197" spans="1:23" ht="15.75" customHeight="1">
      <c r="A197" s="51" t="s">
        <v>137</v>
      </c>
      <c r="B197" s="51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51" t="s">
        <v>138</v>
      </c>
      <c r="N197" s="3"/>
      <c r="O197" s="3"/>
      <c r="P197" s="3"/>
      <c r="Q197" s="3"/>
      <c r="R197" s="3"/>
      <c r="S197" s="3"/>
      <c r="T197" s="3"/>
      <c r="U197" s="3"/>
      <c r="V197" s="3"/>
      <c r="W197" s="3"/>
    </row>
    <row r="198" spans="1:23" ht="15.75" customHeight="1">
      <c r="A198" s="1"/>
      <c r="B198" s="1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1"/>
      <c r="N198" s="3"/>
      <c r="O198" s="3"/>
      <c r="P198" s="3"/>
      <c r="Q198" s="3"/>
      <c r="R198" s="3"/>
      <c r="S198" s="3"/>
      <c r="T198" s="3"/>
      <c r="U198" s="3"/>
      <c r="V198" s="3"/>
      <c r="W198" s="3"/>
    </row>
    <row r="199" spans="1:23" ht="15.75" customHeight="1">
      <c r="A199" s="1"/>
      <c r="B199" s="1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1"/>
      <c r="N199" s="3"/>
      <c r="O199" s="3"/>
      <c r="P199" s="3"/>
      <c r="Q199" s="3"/>
      <c r="R199" s="3"/>
      <c r="S199" s="3"/>
      <c r="T199" s="3"/>
      <c r="U199" s="3"/>
      <c r="V199" s="3"/>
      <c r="W199" s="3"/>
    </row>
    <row r="200" spans="1:23" ht="15.75" customHeight="1">
      <c r="A200" s="51" t="s">
        <v>139</v>
      </c>
      <c r="B200" s="51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51" t="s">
        <v>139</v>
      </c>
      <c r="N200" s="3"/>
      <c r="O200" s="3"/>
      <c r="P200" s="3"/>
      <c r="Q200" s="3"/>
      <c r="R200" s="3"/>
      <c r="S200" s="3"/>
      <c r="T200" s="3"/>
      <c r="U200" s="3"/>
      <c r="V200" s="3"/>
      <c r="W200" s="3"/>
    </row>
    <row r="201" spans="1:23" ht="15.75" customHeight="1">
      <c r="A201" s="1"/>
      <c r="B201" s="1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1"/>
      <c r="N201" s="3"/>
      <c r="O201" s="3"/>
      <c r="P201" s="3"/>
      <c r="Q201" s="3"/>
      <c r="R201" s="3"/>
      <c r="S201" s="3"/>
      <c r="T201" s="3"/>
      <c r="U201" s="3"/>
      <c r="V201" s="3"/>
      <c r="W201" s="3"/>
    </row>
    <row r="202" spans="1:23" ht="15.75" customHeight="1">
      <c r="A202" s="1"/>
      <c r="B202" s="1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1"/>
      <c r="N202" s="3"/>
      <c r="O202" s="3"/>
      <c r="P202" s="3"/>
      <c r="Q202" s="3"/>
      <c r="R202" s="3"/>
      <c r="S202" s="3"/>
      <c r="T202" s="3"/>
      <c r="U202" s="3"/>
      <c r="V202" s="3"/>
      <c r="W202" s="3"/>
    </row>
    <row r="203" spans="1:23" ht="15.75" customHeight="1">
      <c r="A203" s="1" t="s">
        <v>140</v>
      </c>
      <c r="B203" s="1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1" t="s">
        <v>140</v>
      </c>
      <c r="N203" s="3"/>
      <c r="O203" s="3"/>
      <c r="P203" s="3"/>
      <c r="Q203" s="3"/>
      <c r="R203" s="3"/>
      <c r="S203" s="3"/>
      <c r="T203" s="3"/>
      <c r="U203" s="3"/>
      <c r="V203" s="3"/>
      <c r="W203" s="3"/>
    </row>
    <row r="204" spans="1:23" ht="15.75" customHeight="1">
      <c r="A204" s="1"/>
      <c r="B204" s="1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1"/>
      <c r="N204" s="3"/>
      <c r="O204" s="3"/>
      <c r="P204" s="3"/>
      <c r="Q204" s="3"/>
      <c r="R204" s="3"/>
      <c r="S204" s="3"/>
      <c r="T204" s="3"/>
      <c r="U204" s="3"/>
      <c r="V204" s="3"/>
      <c r="W204" s="3"/>
    </row>
    <row r="205" spans="1:23" ht="15.75" customHeight="1">
      <c r="A205" s="1"/>
      <c r="B205" s="1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1"/>
      <c r="N205" s="3"/>
      <c r="O205" s="3"/>
      <c r="P205" s="3"/>
      <c r="Q205" s="3"/>
      <c r="R205" s="3"/>
      <c r="S205" s="3"/>
      <c r="T205" s="3"/>
      <c r="U205" s="3"/>
      <c r="V205" s="3"/>
      <c r="W205" s="3"/>
    </row>
    <row r="206" spans="1:23" ht="15.75" customHeight="1">
      <c r="A206" s="51" t="s">
        <v>141</v>
      </c>
      <c r="B206" s="51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51" t="s">
        <v>141</v>
      </c>
      <c r="N206" s="3"/>
      <c r="O206" s="3"/>
      <c r="P206" s="3"/>
      <c r="Q206" s="3"/>
      <c r="R206" s="3"/>
      <c r="S206" s="3"/>
      <c r="T206" s="3"/>
      <c r="U206" s="3"/>
      <c r="V206" s="3"/>
      <c r="W206" s="3"/>
    </row>
    <row r="207" spans="1:23" ht="15.75" customHeight="1">
      <c r="A207" s="51" t="s">
        <v>142</v>
      </c>
      <c r="B207" s="51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51" t="s">
        <v>143</v>
      </c>
      <c r="N207" s="3"/>
      <c r="O207" s="3"/>
      <c r="P207" s="3"/>
      <c r="Q207" s="3"/>
      <c r="R207" s="3"/>
      <c r="S207" s="3"/>
      <c r="T207" s="3"/>
      <c r="U207" s="3"/>
      <c r="V207" s="3"/>
      <c r="W207" s="3"/>
    </row>
    <row r="208" spans="1:23" ht="15.75" customHeight="1">
      <c r="A208" s="1"/>
      <c r="B208" s="1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1"/>
      <c r="N208" s="3"/>
      <c r="O208" s="3"/>
      <c r="P208" s="3"/>
      <c r="Q208" s="3"/>
      <c r="R208" s="3"/>
      <c r="S208" s="3"/>
      <c r="T208" s="3"/>
      <c r="U208" s="3"/>
      <c r="V208" s="3"/>
      <c r="W208" s="3"/>
    </row>
    <row r="209" spans="1:23" ht="15.75" customHeight="1">
      <c r="A209" s="1"/>
      <c r="B209" s="1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1"/>
      <c r="N209" s="3"/>
      <c r="O209" s="3"/>
      <c r="P209" s="3"/>
      <c r="Q209" s="3"/>
      <c r="R209" s="3"/>
      <c r="S209" s="3"/>
      <c r="T209" s="3"/>
      <c r="U209" s="3"/>
      <c r="V209" s="3"/>
      <c r="W209" s="3"/>
    </row>
    <row r="210" spans="1:23" ht="15.75" customHeight="1">
      <c r="A210" s="51" t="s">
        <v>139</v>
      </c>
      <c r="B210" s="51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51" t="s">
        <v>139</v>
      </c>
      <c r="N210" s="3"/>
      <c r="O210" s="3"/>
      <c r="P210" s="3"/>
      <c r="Q210" s="3"/>
      <c r="R210" s="3"/>
      <c r="S210" s="3"/>
      <c r="T210" s="3"/>
      <c r="U210" s="3"/>
      <c r="V210" s="3"/>
      <c r="W210" s="3"/>
    </row>
    <row r="211" spans="1:23" ht="15.75" customHeight="1">
      <c r="A211" s="1"/>
      <c r="B211" s="1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1"/>
      <c r="N211" s="3"/>
      <c r="O211" s="3"/>
      <c r="P211" s="3"/>
      <c r="Q211" s="3"/>
      <c r="R211" s="3"/>
      <c r="S211" s="3"/>
      <c r="T211" s="3"/>
      <c r="U211" s="3"/>
      <c r="V211" s="3"/>
      <c r="W211" s="3"/>
    </row>
    <row r="212" spans="1:23" ht="15.75" customHeight="1">
      <c r="A212" s="1"/>
      <c r="B212" s="1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1"/>
      <c r="N212" s="3"/>
      <c r="O212" s="3"/>
      <c r="P212" s="3"/>
      <c r="Q212" s="3"/>
      <c r="R212" s="3"/>
      <c r="S212" s="3"/>
      <c r="T212" s="3"/>
      <c r="U212" s="3"/>
      <c r="V212" s="3"/>
      <c r="W212" s="3"/>
    </row>
    <row r="213" spans="1:23" ht="15.75" customHeight="1">
      <c r="A213" s="1" t="s">
        <v>140</v>
      </c>
      <c r="B213" s="1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1" t="s">
        <v>140</v>
      </c>
      <c r="N213" s="3"/>
      <c r="O213" s="3"/>
      <c r="P213" s="3"/>
      <c r="Q213" s="3"/>
      <c r="R213" s="3"/>
      <c r="S213" s="3"/>
      <c r="T213" s="3"/>
      <c r="U213" s="3"/>
      <c r="V213" s="3"/>
      <c r="W213" s="3"/>
    </row>
    <row r="214" spans="1:23" ht="15.75" customHeight="1">
      <c r="A214" s="1"/>
      <c r="B214" s="1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1"/>
      <c r="N214" s="3"/>
      <c r="O214" s="3"/>
      <c r="P214" s="3"/>
      <c r="Q214" s="3"/>
      <c r="R214" s="3"/>
      <c r="S214" s="3"/>
      <c r="T214" s="3"/>
      <c r="U214" s="3"/>
      <c r="V214" s="3"/>
      <c r="W214" s="3"/>
    </row>
    <row r="215" spans="1:23" ht="15.75" customHeight="1">
      <c r="A215" s="1"/>
      <c r="B215" s="1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1"/>
      <c r="N215" s="3"/>
      <c r="O215" s="3"/>
      <c r="P215" s="3"/>
      <c r="Q215" s="3"/>
      <c r="R215" s="3"/>
      <c r="S215" s="3"/>
      <c r="T215" s="3"/>
      <c r="U215" s="3"/>
      <c r="V215" s="3"/>
      <c r="W215" s="3"/>
    </row>
    <row r="216" spans="1:23" ht="15.75" customHeight="1">
      <c r="A216" s="51" t="s">
        <v>144</v>
      </c>
      <c r="B216" s="51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51" t="s">
        <v>145</v>
      </c>
      <c r="N216" s="3"/>
      <c r="O216" s="3"/>
      <c r="P216" s="3"/>
      <c r="Q216" s="3"/>
      <c r="R216" s="3"/>
      <c r="S216" s="3"/>
      <c r="T216" s="3"/>
      <c r="U216" s="3"/>
      <c r="V216" s="3"/>
      <c r="W216" s="3"/>
    </row>
    <row r="217" spans="1:23" ht="15.75" customHeight="1">
      <c r="A217" s="1"/>
      <c r="B217" s="1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1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8" spans="1:23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</row>
    <row r="219" spans="1:23" ht="15.75" customHeight="1">
      <c r="A219" s="51" t="s">
        <v>146</v>
      </c>
      <c r="B219" s="51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51" t="s">
        <v>146</v>
      </c>
      <c r="N219" s="3"/>
      <c r="O219" s="3"/>
      <c r="P219" s="3"/>
      <c r="Q219" s="3"/>
      <c r="R219" s="3"/>
      <c r="S219" s="3"/>
      <c r="T219" s="3"/>
      <c r="U219" s="3"/>
      <c r="V219" s="3"/>
      <c r="W219" s="3"/>
    </row>
    <row r="220" spans="1:23" ht="15.75" customHeight="1">
      <c r="A220" s="1"/>
      <c r="B220" s="1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51"/>
      <c r="N220" s="3"/>
      <c r="O220" s="3"/>
      <c r="P220" s="3"/>
      <c r="Q220" s="3"/>
      <c r="R220" s="3"/>
      <c r="S220" s="3"/>
      <c r="T220" s="3"/>
      <c r="U220" s="3"/>
      <c r="V220" s="3"/>
      <c r="W220" s="3"/>
    </row>
    <row r="221" spans="1:23" ht="15.75" customHeight="1">
      <c r="A221" s="1"/>
      <c r="B221" s="1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1"/>
      <c r="N221" s="3"/>
      <c r="O221" s="3"/>
      <c r="P221" s="3"/>
      <c r="Q221" s="3"/>
      <c r="R221" s="3"/>
      <c r="S221" s="3"/>
      <c r="T221" s="3"/>
      <c r="U221" s="3"/>
      <c r="V221" s="3"/>
      <c r="W221" s="3"/>
    </row>
    <row r="222" spans="1:23" ht="15.75" customHeight="1">
      <c r="A222" s="1" t="s">
        <v>147</v>
      </c>
      <c r="B222" s="1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1" t="s">
        <v>147</v>
      </c>
      <c r="N222" s="3"/>
      <c r="O222" s="3"/>
      <c r="P222" s="3"/>
      <c r="Q222" s="3"/>
      <c r="R222" s="3"/>
      <c r="S222" s="3"/>
      <c r="T222" s="3"/>
      <c r="U222" s="3"/>
      <c r="V222" s="3"/>
      <c r="W222" s="3"/>
    </row>
    <row r="223" spans="1:23" ht="15.75" customHeight="1">
      <c r="A223" s="1"/>
      <c r="B223" s="1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1"/>
      <c r="N223" s="3"/>
      <c r="O223" s="3"/>
      <c r="P223" s="3"/>
      <c r="Q223" s="3"/>
      <c r="R223" s="3"/>
      <c r="S223" s="3"/>
      <c r="T223" s="3"/>
      <c r="U223" s="3"/>
      <c r="V223" s="3"/>
      <c r="W223" s="3"/>
    </row>
    <row r="224" spans="1:23" ht="15.75" customHeight="1">
      <c r="A224" s="1"/>
      <c r="B224" s="1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1"/>
      <c r="N224" s="3"/>
      <c r="O224" s="3"/>
      <c r="P224" s="3"/>
      <c r="Q224" s="3"/>
      <c r="R224" s="3"/>
      <c r="S224" s="3"/>
      <c r="T224" s="3"/>
      <c r="U224" s="3"/>
      <c r="V224" s="3"/>
      <c r="W224" s="3"/>
    </row>
    <row r="225" spans="1:23" ht="15.75" customHeight="1">
      <c r="A225" s="1" t="s">
        <v>148</v>
      </c>
      <c r="B225" s="1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1" t="s">
        <v>148</v>
      </c>
      <c r="N225" s="3"/>
      <c r="O225" s="3"/>
      <c r="P225" s="3"/>
      <c r="Q225" s="3"/>
      <c r="R225" s="3"/>
      <c r="S225" s="3"/>
      <c r="T225" s="3"/>
      <c r="U225" s="3"/>
      <c r="V225" s="3"/>
      <c r="W225" s="3"/>
    </row>
    <row r="226" spans="1:23" ht="15.75" customHeight="1">
      <c r="A226" s="1"/>
      <c r="B226" s="1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1"/>
      <c r="N226" s="3"/>
      <c r="O226" s="3"/>
      <c r="P226" s="3"/>
      <c r="Q226" s="3"/>
      <c r="R226" s="3"/>
      <c r="S226" s="3"/>
      <c r="T226" s="3"/>
      <c r="U226" s="3"/>
      <c r="V226" s="3"/>
      <c r="W226" s="3"/>
    </row>
    <row r="227" spans="1:23" ht="15.75" customHeight="1">
      <c r="A227" s="1"/>
      <c r="B227" s="1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1"/>
      <c r="N227" s="3"/>
      <c r="O227" s="3"/>
      <c r="P227" s="3"/>
      <c r="Q227" s="3"/>
      <c r="R227" s="3"/>
      <c r="S227" s="3"/>
      <c r="T227" s="3"/>
      <c r="U227" s="3"/>
      <c r="V227" s="3"/>
      <c r="W227" s="3"/>
    </row>
    <row r="228" spans="1:23" ht="15.75" customHeight="1">
      <c r="A228" s="1" t="s">
        <v>140</v>
      </c>
      <c r="B228" s="1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1" t="s">
        <v>140</v>
      </c>
      <c r="N228" s="3"/>
      <c r="O228" s="3"/>
      <c r="P228" s="3"/>
      <c r="Q228" s="3"/>
      <c r="R228" s="3"/>
      <c r="S228" s="3"/>
      <c r="T228" s="3"/>
      <c r="U228" s="3"/>
      <c r="V228" s="3"/>
      <c r="W228" s="3"/>
    </row>
    <row r="229" spans="1:23" ht="15.75" customHeight="1"/>
    <row r="230" spans="1:23" ht="15.75" customHeight="1"/>
    <row r="231" spans="1:23" ht="15.75" customHeight="1"/>
    <row r="232" spans="1:23" ht="15.75" customHeight="1"/>
    <row r="233" spans="1:23" ht="15.75" customHeight="1"/>
    <row r="234" spans="1:23" ht="15.75" customHeight="1"/>
    <row r="235" spans="1:23" ht="15.75" customHeight="1"/>
    <row r="236" spans="1:23" ht="15.75" customHeight="1"/>
    <row r="237" spans="1:23" ht="15.75" customHeight="1"/>
    <row r="238" spans="1:23" ht="15.75" customHeight="1"/>
    <row r="239" spans="1:23" ht="15.75" customHeight="1"/>
    <row r="240" spans="1:2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36">
    <mergeCell ref="A112:A113"/>
    <mergeCell ref="B112:K112"/>
    <mergeCell ref="B113:C113"/>
    <mergeCell ref="D113:E113"/>
    <mergeCell ref="F113:G113"/>
    <mergeCell ref="B114:C114"/>
    <mergeCell ref="D114:E115"/>
    <mergeCell ref="F114:G114"/>
    <mergeCell ref="B115:C115"/>
    <mergeCell ref="F115:G115"/>
    <mergeCell ref="H113:I113"/>
    <mergeCell ref="J113:K113"/>
    <mergeCell ref="H114:I114"/>
    <mergeCell ref="J114:K114"/>
    <mergeCell ref="H115:I115"/>
    <mergeCell ref="J115:K115"/>
    <mergeCell ref="C104:D105"/>
    <mergeCell ref="E104:F105"/>
    <mergeCell ref="C108:L109"/>
    <mergeCell ref="W106:X106"/>
    <mergeCell ref="W107:X107"/>
    <mergeCell ref="O108:V109"/>
    <mergeCell ref="G104:H105"/>
    <mergeCell ref="I104:J105"/>
    <mergeCell ref="K104:L105"/>
    <mergeCell ref="M104:N104"/>
    <mergeCell ref="O104:P104"/>
    <mergeCell ref="Q104:R104"/>
    <mergeCell ref="S104:T104"/>
    <mergeCell ref="M108:N109"/>
    <mergeCell ref="A75:A77"/>
    <mergeCell ref="B75:B77"/>
    <mergeCell ref="F85:G85"/>
    <mergeCell ref="F86:G86"/>
    <mergeCell ref="H86:I86"/>
    <mergeCell ref="J86:K86"/>
    <mergeCell ref="A84:A85"/>
    <mergeCell ref="B85:C85"/>
    <mergeCell ref="D85:E85"/>
    <mergeCell ref="H85:I85"/>
    <mergeCell ref="J85:K85"/>
    <mergeCell ref="B86:C86"/>
    <mergeCell ref="D86:E87"/>
    <mergeCell ref="H99:I99"/>
    <mergeCell ref="J99:K99"/>
    <mergeCell ref="M103:V103"/>
    <mergeCell ref="W103:X103"/>
    <mergeCell ref="C94:N95"/>
    <mergeCell ref="O94:P95"/>
    <mergeCell ref="A98:A99"/>
    <mergeCell ref="B98:K98"/>
    <mergeCell ref="B99:C99"/>
    <mergeCell ref="D99:E99"/>
    <mergeCell ref="F99:G99"/>
    <mergeCell ref="C103:D103"/>
    <mergeCell ref="E103:L103"/>
    <mergeCell ref="B100:C100"/>
    <mergeCell ref="D100:E100"/>
    <mergeCell ref="F100:G100"/>
    <mergeCell ref="H100:I100"/>
    <mergeCell ref="J100:K100"/>
    <mergeCell ref="A103:A105"/>
    <mergeCell ref="B103:B105"/>
    <mergeCell ref="U104:V104"/>
    <mergeCell ref="W104:X105"/>
    <mergeCell ref="A90:A92"/>
    <mergeCell ref="B90:B92"/>
    <mergeCell ref="C90:D90"/>
    <mergeCell ref="C91:D92"/>
    <mergeCell ref="E91:F92"/>
    <mergeCell ref="G91:H92"/>
    <mergeCell ref="H87:I87"/>
    <mergeCell ref="J87:K87"/>
    <mergeCell ref="E90:N90"/>
    <mergeCell ref="I91:J92"/>
    <mergeCell ref="K91:L92"/>
    <mergeCell ref="M91:N92"/>
    <mergeCell ref="F70:G70"/>
    <mergeCell ref="H70:I70"/>
    <mergeCell ref="J70:K70"/>
    <mergeCell ref="H71:I71"/>
    <mergeCell ref="J71:K71"/>
    <mergeCell ref="U91:V91"/>
    <mergeCell ref="W91:X91"/>
    <mergeCell ref="B87:C87"/>
    <mergeCell ref="F87:G87"/>
    <mergeCell ref="O90:P91"/>
    <mergeCell ref="M80:N81"/>
    <mergeCell ref="O80:P81"/>
    <mergeCell ref="C75:D75"/>
    <mergeCell ref="C76:D77"/>
    <mergeCell ref="E76:F77"/>
    <mergeCell ref="G76:H77"/>
    <mergeCell ref="I76:J77"/>
    <mergeCell ref="K76:L77"/>
    <mergeCell ref="C80:L81"/>
    <mergeCell ref="B84:K84"/>
    <mergeCell ref="D69:E72"/>
    <mergeCell ref="B70:C70"/>
    <mergeCell ref="B71:C71"/>
    <mergeCell ref="B72:C72"/>
    <mergeCell ref="S63:T64"/>
    <mergeCell ref="A67:A68"/>
    <mergeCell ref="B67:K67"/>
    <mergeCell ref="B68:C68"/>
    <mergeCell ref="F68:G68"/>
    <mergeCell ref="H68:I68"/>
    <mergeCell ref="J68:K68"/>
    <mergeCell ref="B69:C69"/>
    <mergeCell ref="J69:K69"/>
    <mergeCell ref="F69:G69"/>
    <mergeCell ref="H69:I69"/>
    <mergeCell ref="D68:E68"/>
    <mergeCell ref="AC57:AD57"/>
    <mergeCell ref="AE57:AF57"/>
    <mergeCell ref="AG57:AH58"/>
    <mergeCell ref="AG59:AH59"/>
    <mergeCell ref="AG60:AH60"/>
    <mergeCell ref="AG61:AH61"/>
    <mergeCell ref="AG62:AH62"/>
    <mergeCell ref="E56:J56"/>
    <mergeCell ref="K56:L56"/>
    <mergeCell ref="M56:P56"/>
    <mergeCell ref="Q56:R57"/>
    <mergeCell ref="S56:AF56"/>
    <mergeCell ref="AG56:AH56"/>
    <mergeCell ref="S57:T57"/>
    <mergeCell ref="Y57:Z57"/>
    <mergeCell ref="AA57:AB57"/>
    <mergeCell ref="AC91:AD92"/>
    <mergeCell ref="AC93:AD93"/>
    <mergeCell ref="Q94:R95"/>
    <mergeCell ref="S94:AB95"/>
    <mergeCell ref="AA76:AB77"/>
    <mergeCell ref="AA78:AB78"/>
    <mergeCell ref="AA79:AB79"/>
    <mergeCell ref="Q80:Z81"/>
    <mergeCell ref="AC90:AD90"/>
    <mergeCell ref="Q91:R91"/>
    <mergeCell ref="S91:T91"/>
    <mergeCell ref="AA75:AB75"/>
    <mergeCell ref="M75:N76"/>
    <mergeCell ref="O76:P76"/>
    <mergeCell ref="Q76:R76"/>
    <mergeCell ref="S76:T76"/>
    <mergeCell ref="U76:V76"/>
    <mergeCell ref="W76:X76"/>
    <mergeCell ref="Y76:Z76"/>
    <mergeCell ref="Y91:Z91"/>
    <mergeCell ref="AA91:AB91"/>
    <mergeCell ref="B134:C134"/>
    <mergeCell ref="D134:G134"/>
    <mergeCell ref="H134:I134"/>
    <mergeCell ref="D135:G135"/>
    <mergeCell ref="H135:I135"/>
    <mergeCell ref="D162:E162"/>
    <mergeCell ref="F162:G162"/>
    <mergeCell ref="D163:E163"/>
    <mergeCell ref="F163:G163"/>
    <mergeCell ref="C154:E154"/>
    <mergeCell ref="D159:E159"/>
    <mergeCell ref="F159:G159"/>
    <mergeCell ref="D160:E160"/>
    <mergeCell ref="F160:G160"/>
    <mergeCell ref="D161:E161"/>
    <mergeCell ref="F161:G161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B123:C123"/>
    <mergeCell ref="D123:G123"/>
    <mergeCell ref="H123:I123"/>
    <mergeCell ref="D127:G127"/>
    <mergeCell ref="H127:I127"/>
    <mergeCell ref="B125:C125"/>
    <mergeCell ref="D125:G125"/>
    <mergeCell ref="H125:I125"/>
    <mergeCell ref="B126:C126"/>
    <mergeCell ref="D126:G126"/>
    <mergeCell ref="H126:I126"/>
    <mergeCell ref="B127:C127"/>
    <mergeCell ref="B124:C124"/>
    <mergeCell ref="D124:G124"/>
    <mergeCell ref="H124:I124"/>
    <mergeCell ref="A119:A120"/>
    <mergeCell ref="B119:G119"/>
    <mergeCell ref="H119:I120"/>
    <mergeCell ref="B120:C120"/>
    <mergeCell ref="D120:G120"/>
    <mergeCell ref="D121:G121"/>
    <mergeCell ref="H121:I121"/>
    <mergeCell ref="B121:C121"/>
    <mergeCell ref="B122:C122"/>
    <mergeCell ref="D122:G122"/>
    <mergeCell ref="H122:I122"/>
    <mergeCell ref="A182:W182"/>
    <mergeCell ref="A184:W184"/>
    <mergeCell ref="A186:W186"/>
    <mergeCell ref="A188:W188"/>
    <mergeCell ref="A190:W190"/>
    <mergeCell ref="A192:W192"/>
    <mergeCell ref="D144:G144"/>
    <mergeCell ref="D145:G145"/>
    <mergeCell ref="H145:I145"/>
    <mergeCell ref="H146:I146"/>
    <mergeCell ref="C149:E149"/>
    <mergeCell ref="C150:E150"/>
    <mergeCell ref="C152:E152"/>
    <mergeCell ref="D164:E164"/>
    <mergeCell ref="F164:G164"/>
    <mergeCell ref="D141:G141"/>
    <mergeCell ref="H141:I141"/>
    <mergeCell ref="D142:G142"/>
    <mergeCell ref="H142:I142"/>
    <mergeCell ref="D143:G143"/>
    <mergeCell ref="H143:I143"/>
    <mergeCell ref="H144:I144"/>
    <mergeCell ref="A178:W178"/>
    <mergeCell ref="A180:W180"/>
    <mergeCell ref="A162:B162"/>
    <mergeCell ref="A163:B163"/>
    <mergeCell ref="A164:B164"/>
    <mergeCell ref="A171:B171"/>
    <mergeCell ref="A172:B172"/>
    <mergeCell ref="A173:B173"/>
    <mergeCell ref="C172:D172"/>
    <mergeCell ref="C173:D173"/>
    <mergeCell ref="A168:B168"/>
    <mergeCell ref="C168:D168"/>
    <mergeCell ref="A169:B169"/>
    <mergeCell ref="C169:D169"/>
    <mergeCell ref="A170:B170"/>
    <mergeCell ref="C170:D170"/>
    <mergeCell ref="C171:D171"/>
    <mergeCell ref="B144:C144"/>
    <mergeCell ref="B145:C145"/>
    <mergeCell ref="A149:B149"/>
    <mergeCell ref="A150:B150"/>
    <mergeCell ref="A152:B152"/>
    <mergeCell ref="A154:B154"/>
    <mergeCell ref="A159:B159"/>
    <mergeCell ref="A160:B160"/>
    <mergeCell ref="A161:B161"/>
    <mergeCell ref="B135:C135"/>
    <mergeCell ref="B136:C136"/>
    <mergeCell ref="B137:C137"/>
    <mergeCell ref="B138:C138"/>
    <mergeCell ref="B139:C139"/>
    <mergeCell ref="B140:C140"/>
    <mergeCell ref="B141:C141"/>
    <mergeCell ref="B142:C142"/>
    <mergeCell ref="B143:C143"/>
    <mergeCell ref="U57:V57"/>
    <mergeCell ref="W57:X57"/>
    <mergeCell ref="D139:G139"/>
    <mergeCell ref="D140:G140"/>
    <mergeCell ref="H140:I140"/>
    <mergeCell ref="D136:G136"/>
    <mergeCell ref="H136:I136"/>
    <mergeCell ref="D137:G137"/>
    <mergeCell ref="H137:I137"/>
    <mergeCell ref="D138:G138"/>
    <mergeCell ref="H138:I138"/>
    <mergeCell ref="H139:I139"/>
    <mergeCell ref="F71:G71"/>
    <mergeCell ref="F72:G72"/>
    <mergeCell ref="H72:I72"/>
    <mergeCell ref="J72:K72"/>
    <mergeCell ref="E75:L75"/>
    <mergeCell ref="O75:Z75"/>
    <mergeCell ref="U63:V64"/>
    <mergeCell ref="W63:AF64"/>
    <mergeCell ref="C63:H64"/>
    <mergeCell ref="I63:J64"/>
    <mergeCell ref="K63:P64"/>
    <mergeCell ref="Q63:R64"/>
    <mergeCell ref="A56:A58"/>
    <mergeCell ref="B56:B58"/>
    <mergeCell ref="AA43:AB44"/>
    <mergeCell ref="AC43:AL44"/>
    <mergeCell ref="C43:J44"/>
    <mergeCell ref="K43:L44"/>
    <mergeCell ref="M43:N44"/>
    <mergeCell ref="O43:T44"/>
    <mergeCell ref="U43:V44"/>
    <mergeCell ref="W43:X44"/>
    <mergeCell ref="Y43:Z44"/>
    <mergeCell ref="D48:E48"/>
    <mergeCell ref="D49:E53"/>
    <mergeCell ref="A47:A48"/>
    <mergeCell ref="B47:K47"/>
    <mergeCell ref="B48:C48"/>
    <mergeCell ref="F48:G48"/>
    <mergeCell ref="H48:I48"/>
    <mergeCell ref="J48:K48"/>
    <mergeCell ref="J49:K49"/>
    <mergeCell ref="F49:G49"/>
    <mergeCell ref="H49:I49"/>
    <mergeCell ref="F50:G50"/>
    <mergeCell ref="H50:I50"/>
    <mergeCell ref="C56:D56"/>
    <mergeCell ref="C57:D58"/>
    <mergeCell ref="E57:F58"/>
    <mergeCell ref="G57:H58"/>
    <mergeCell ref="I57:J58"/>
    <mergeCell ref="K57:L58"/>
    <mergeCell ref="M57:N58"/>
    <mergeCell ref="O57:P58"/>
    <mergeCell ref="B49:C49"/>
    <mergeCell ref="B50:C50"/>
    <mergeCell ref="B51:C51"/>
    <mergeCell ref="B52:C52"/>
    <mergeCell ref="B53:C53"/>
    <mergeCell ref="J50:K50"/>
    <mergeCell ref="H51:I51"/>
    <mergeCell ref="J51:K51"/>
    <mergeCell ref="F51:G51"/>
    <mergeCell ref="F52:G52"/>
    <mergeCell ref="H52:I52"/>
    <mergeCell ref="J52:K52"/>
    <mergeCell ref="F53:G53"/>
    <mergeCell ref="H53:I53"/>
    <mergeCell ref="J53:K53"/>
    <mergeCell ref="AM38:AN38"/>
    <mergeCell ref="AM39:AN39"/>
    <mergeCell ref="AM40:AN40"/>
    <mergeCell ref="AM41:AN41"/>
    <mergeCell ref="AM42:AN42"/>
    <mergeCell ref="B31:C31"/>
    <mergeCell ref="F31:G31"/>
    <mergeCell ref="A35:A37"/>
    <mergeCell ref="B35:B37"/>
    <mergeCell ref="C35:D35"/>
    <mergeCell ref="C36:D37"/>
    <mergeCell ref="E36:F37"/>
    <mergeCell ref="B29:C29"/>
    <mergeCell ref="F29:G29"/>
    <mergeCell ref="H29:I29"/>
    <mergeCell ref="J29:K29"/>
    <mergeCell ref="B30:C30"/>
    <mergeCell ref="F30:G30"/>
    <mergeCell ref="H30:I30"/>
    <mergeCell ref="J30:K30"/>
    <mergeCell ref="A25:A26"/>
    <mergeCell ref="B26:C26"/>
    <mergeCell ref="D26:E26"/>
    <mergeCell ref="H26:I26"/>
    <mergeCell ref="J26:K26"/>
    <mergeCell ref="B27:C27"/>
    <mergeCell ref="D27:E31"/>
    <mergeCell ref="H31:I31"/>
    <mergeCell ref="J31:K31"/>
    <mergeCell ref="E35:N35"/>
    <mergeCell ref="O35:P35"/>
    <mergeCell ref="Q35:V35"/>
    <mergeCell ref="W35:AL35"/>
    <mergeCell ref="AM35:AN35"/>
    <mergeCell ref="Y36:Z36"/>
    <mergeCell ref="AA36:AB36"/>
    <mergeCell ref="AC36:AD36"/>
    <mergeCell ref="AE36:AF36"/>
    <mergeCell ref="AG36:AH36"/>
    <mergeCell ref="AI36:AJ36"/>
    <mergeCell ref="AK36:AL36"/>
    <mergeCell ref="AM36:AN37"/>
    <mergeCell ref="U36:V36"/>
    <mergeCell ref="W36:X36"/>
    <mergeCell ref="G36:H37"/>
    <mergeCell ref="I36:J37"/>
    <mergeCell ref="K36:L37"/>
    <mergeCell ref="M36:N36"/>
    <mergeCell ref="O36:P37"/>
    <mergeCell ref="Q36:R37"/>
    <mergeCell ref="S36:T37"/>
    <mergeCell ref="B25:K25"/>
    <mergeCell ref="F26:G26"/>
    <mergeCell ref="F27:G27"/>
    <mergeCell ref="H27:I27"/>
    <mergeCell ref="J27:K27"/>
    <mergeCell ref="B28:C28"/>
    <mergeCell ref="F28:G28"/>
    <mergeCell ref="H28:I28"/>
    <mergeCell ref="J28:K28"/>
    <mergeCell ref="AC21:AD21"/>
    <mergeCell ref="M15:N16"/>
    <mergeCell ref="O15:P16"/>
    <mergeCell ref="Q15:R15"/>
    <mergeCell ref="S15:T15"/>
    <mergeCell ref="U15:V15"/>
    <mergeCell ref="W15:X15"/>
    <mergeCell ref="Y15:Z15"/>
    <mergeCell ref="C22:H23"/>
    <mergeCell ref="I22:J23"/>
    <mergeCell ref="K22:P23"/>
    <mergeCell ref="Q22:R23"/>
    <mergeCell ref="S22:T23"/>
    <mergeCell ref="U22:AB23"/>
    <mergeCell ref="A14:A16"/>
    <mergeCell ref="B14:B16"/>
    <mergeCell ref="M14:P14"/>
    <mergeCell ref="AA15:AB15"/>
    <mergeCell ref="AC15:AD16"/>
    <mergeCell ref="AC17:AD17"/>
    <mergeCell ref="AC18:AD18"/>
    <mergeCell ref="AC19:AD19"/>
    <mergeCell ref="AC20:AD20"/>
    <mergeCell ref="E14:J14"/>
    <mergeCell ref="K14:L14"/>
    <mergeCell ref="AC14:AD14"/>
    <mergeCell ref="C14:D14"/>
    <mergeCell ref="C15:D16"/>
    <mergeCell ref="E15:F16"/>
    <mergeCell ref="G15:H16"/>
    <mergeCell ref="I15:J16"/>
    <mergeCell ref="K15:L16"/>
    <mergeCell ref="M9:Q9"/>
    <mergeCell ref="R9:V9"/>
    <mergeCell ref="R10:AA10"/>
    <mergeCell ref="A8:B8"/>
    <mergeCell ref="C8:G8"/>
    <mergeCell ref="H8:L8"/>
    <mergeCell ref="M8:Q8"/>
    <mergeCell ref="R8:V8"/>
    <mergeCell ref="W8:AA8"/>
    <mergeCell ref="A9:B9"/>
    <mergeCell ref="W9:AA9"/>
    <mergeCell ref="C9:G9"/>
    <mergeCell ref="H9:L9"/>
    <mergeCell ref="A10:B10"/>
    <mergeCell ref="C10:Q10"/>
  </mergeCells>
  <conditionalFormatting sqref="D18:D21 D65 F65 H65 J65 L65 R17:R21 T19:T21 V19:V21 X19:X21 Z19:Z21 AB17:AB21">
    <cfRule type="expression" dxfId="374" priority="1">
      <formula>C17="✖"</formula>
    </cfRule>
  </conditionalFormatting>
  <conditionalFormatting sqref="C17:H17 E18:H21 F107 I19:J21">
    <cfRule type="expression" dxfId="373" priority="2">
      <formula>B17="✖"</formula>
    </cfRule>
  </conditionalFormatting>
  <conditionalFormatting sqref="H107">
    <cfRule type="expression" dxfId="372" priority="3">
      <formula>G107="✖"</formula>
    </cfRule>
  </conditionalFormatting>
  <conditionalFormatting sqref="L106:L107 N107 P107 R107 T107 V107">
    <cfRule type="expression" dxfId="371" priority="4">
      <formula>K106="✖"</formula>
    </cfRule>
  </conditionalFormatting>
  <conditionalFormatting sqref="J96:J97">
    <cfRule type="expression" dxfId="370" priority="5">
      <formula>I96="✖"</formula>
    </cfRule>
  </conditionalFormatting>
  <conditionalFormatting sqref="S17:Z18">
    <cfRule type="expression" dxfId="369" priority="6">
      <formula>R17="✖"</formula>
    </cfRule>
  </conditionalFormatting>
  <conditionalFormatting sqref="D38:D42 J42 AD38:AD42 AF38:AF42 AH38:AH42 AJ38:AJ42 AL38:AL42">
    <cfRule type="expression" dxfId="368" priority="7">
      <formula>C38="✖"</formula>
    </cfRule>
  </conditionalFormatting>
  <conditionalFormatting sqref="E39:F42">
    <cfRule type="expression" dxfId="367" priority="8">
      <formula>D39="✖"</formula>
    </cfRule>
  </conditionalFormatting>
  <conditionalFormatting sqref="G38:H42">
    <cfRule type="expression" dxfId="366" priority="9">
      <formula>F38="✖"</formula>
    </cfRule>
  </conditionalFormatting>
  <conditionalFormatting sqref="I38:J41 K38:L42">
    <cfRule type="expression" dxfId="365" priority="10">
      <formula>H38="✖"</formula>
    </cfRule>
  </conditionalFormatting>
  <conditionalFormatting sqref="N38:N42 X38:X42 Z38:Z42 AB38:AB42">
    <cfRule type="expression" dxfId="364" priority="11">
      <formula>M38="✖"</formula>
    </cfRule>
  </conditionalFormatting>
  <conditionalFormatting sqref="D59:D62 F59:F62 H59:H62 X59:X62 Z59:Z62 AB59:AB62 AD59:AD62 AF59:AF62">
    <cfRule type="expression" dxfId="363" priority="12">
      <formula>C59="✖"</formula>
    </cfRule>
  </conditionalFormatting>
  <conditionalFormatting sqref="R59:R62 T59:T62 V59:V62">
    <cfRule type="expression" dxfId="362" priority="13">
      <formula>Q59="✖"</formula>
    </cfRule>
  </conditionalFormatting>
  <conditionalFormatting sqref="D78:D79 F78:F79 H78:H79">
    <cfRule type="expression" dxfId="361" priority="14">
      <formula>C78="✖"</formula>
    </cfRule>
  </conditionalFormatting>
  <conditionalFormatting sqref="N78:N79 P78:P79">
    <cfRule type="expression" dxfId="360" priority="15">
      <formula>M78="✖"</formula>
    </cfRule>
  </conditionalFormatting>
  <conditionalFormatting sqref="R78:R79 T78:T79 V78:V79 X78:X79 Z78:Z79">
    <cfRule type="expression" dxfId="359" priority="16">
      <formula>Q78="✖"</formula>
    </cfRule>
  </conditionalFormatting>
  <conditionalFormatting sqref="D93 F93 H93 J93">
    <cfRule type="expression" dxfId="358" priority="17">
      <formula>C93="✖"</formula>
    </cfRule>
  </conditionalFormatting>
  <conditionalFormatting sqref="P93 R93">
    <cfRule type="expression" dxfId="357" priority="18">
      <formula>O93="✖"</formula>
    </cfRule>
  </conditionalFormatting>
  <conditionalFormatting sqref="T93 V93 X93 Z93 AB93">
    <cfRule type="expression" dxfId="356" priority="19">
      <formula>S93="✖"</formula>
    </cfRule>
  </conditionalFormatting>
  <conditionalFormatting sqref="D106:D107 F106 H106 J106:J107">
    <cfRule type="expression" dxfId="355" priority="20">
      <formula>C106="✖"</formula>
    </cfRule>
  </conditionalFormatting>
  <conditionalFormatting sqref="N106">
    <cfRule type="expression" dxfId="354" priority="21">
      <formula>M106="✖"</formula>
    </cfRule>
  </conditionalFormatting>
  <conditionalFormatting sqref="P106 R106 T106 V106">
    <cfRule type="expression" dxfId="353" priority="22">
      <formula>O106="✖"</formula>
    </cfRule>
  </conditionalFormatting>
  <conditionalFormatting sqref="I78:J78">
    <cfRule type="expression" dxfId="352" priority="23">
      <formula>H78="✖"</formula>
    </cfRule>
  </conditionalFormatting>
  <conditionalFormatting sqref="I79:J79">
    <cfRule type="expression" dxfId="351" priority="24">
      <formula>H79="✖"</formula>
    </cfRule>
  </conditionalFormatting>
  <conditionalFormatting sqref="E38:F38">
    <cfRule type="expression" dxfId="350" priority="25">
      <formula>D38="✖"</formula>
    </cfRule>
  </conditionalFormatting>
  <conditionalFormatting sqref="L93">
    <cfRule type="expression" dxfId="349" priority="26">
      <formula>K93="✖"</formula>
    </cfRule>
  </conditionalFormatting>
  <conditionalFormatting sqref="J17:J18">
    <cfRule type="expression" dxfId="348" priority="27">
      <formula>AQ17="✖"</formula>
    </cfRule>
  </conditionalFormatting>
  <conditionalFormatting sqref="K17:P21">
    <cfRule type="expression" dxfId="347" priority="28">
      <formula>#REF!="✖"</formula>
    </cfRule>
  </conditionalFormatting>
  <conditionalFormatting sqref="I17:I18">
    <cfRule type="expression" dxfId="346" priority="29">
      <formula>AJ17="✖"</formula>
    </cfRule>
  </conditionalFormatting>
  <conditionalFormatting sqref="K78:L79">
    <cfRule type="expression" dxfId="345" priority="30">
      <formula>J78="✖"</formula>
    </cfRule>
  </conditionalFormatting>
  <conditionalFormatting sqref="M93:N93">
    <cfRule type="expression" dxfId="344" priority="31">
      <formula>L93="✖"</formula>
    </cfRule>
  </conditionalFormatting>
  <conditionalFormatting sqref="O38:V42">
    <cfRule type="expression" dxfId="343" priority="32">
      <formula>N38="✖"</formula>
    </cfRule>
  </conditionalFormatting>
  <conditionalFormatting sqref="K59:P62">
    <cfRule type="expression" dxfId="342" priority="33">
      <formula>J59="✖"</formula>
    </cfRule>
  </conditionalFormatting>
  <conditionalFormatting sqref="I59:J62">
    <cfRule type="expression" dxfId="341" priority="34">
      <formula>H59="✖"</formula>
    </cfRule>
  </conditionalFormatting>
  <dataValidations count="3">
    <dataValidation type="list" allowBlank="1" showErrorMessage="1" sqref="W8:W9" xr:uid="{00000000-0002-0000-0200-000000000000}">
      <formula1>$AF$1:$AF$7</formula1>
    </dataValidation>
    <dataValidation type="list" allowBlank="1" showErrorMessage="1" sqref="S16 U16 W16 Y16 C18:C21 Q16:Q21 S19:S21 U19:U21 W19:W21 Y19:Y21 AA16:AA21 U37 C38:C42 I42 M37:M42 W37:W42 Y37:Y42 AA37:AA42 AC37:AC42 AE37:AE42 AG37:AG42 AI37:AI42 AK37:AK42 C59:C62 E59:E62 G59:G62 Q58:Q62 S58:S62 U58:U62 W58:W62 Y58:Y62 AA58:AA62 AC58:AC62 AE58:AE62 C78:C79 E78:E79 G78:G79 M77:M79 O77:O79 Q77:Q79 S77:S79 U77:U79 W77:W79 Y77:Y79 C93 E93 G93 I93 O92:O93 Q92:Q93 S92:S93 U92:U93 W92:W93 Y92:Y93 AA92:AA93 E106 G106 M105:M106 O105:O106 Q105:Q106 S105:S106 U105:U106 C106:C107 I106:I107" xr:uid="{00000000-0002-0000-0200-000001000000}">
      <formula1>$M$1:$M$2</formula1>
    </dataValidation>
    <dataValidation type="list" allowBlank="1" showErrorMessage="1" sqref="A2 C65 E65 G65 I65 K65" xr:uid="{00000000-0002-0000-0200-000002000000}">
      <formula1>#REF!</formula1>
    </dataValidation>
  </dataValidations>
  <pageMargins left="0.511811024" right="0.511811024" top="0.78740157499999996" bottom="0.78740157499999996" header="0" footer="0"/>
  <pageSetup paperSize="9" scale="25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/>
  </sheetPr>
  <dimension ref="A1:AN1000"/>
  <sheetViews>
    <sheetView showGridLines="0" topLeftCell="A32" workbookViewId="0"/>
  </sheetViews>
  <sheetFormatPr defaultColWidth="14.42578125" defaultRowHeight="15" customHeight="1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</cols>
  <sheetData>
    <row r="1" spans="1:40" ht="21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4" t="s">
        <v>1</v>
      </c>
      <c r="AF1" s="4" t="s">
        <v>2</v>
      </c>
      <c r="AG1" s="4"/>
      <c r="AH1" s="4" t="s">
        <v>3</v>
      </c>
    </row>
    <row r="2" spans="1:40" ht="2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 t="s">
        <v>4</v>
      </c>
      <c r="AF2" s="4" t="s">
        <v>5</v>
      </c>
      <c r="AG2" s="4"/>
      <c r="AH2" s="4" t="s">
        <v>6</v>
      </c>
    </row>
    <row r="3" spans="1:40" ht="21">
      <c r="A3" s="3" t="s">
        <v>7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AF3" s="4" t="s">
        <v>8</v>
      </c>
      <c r="AG3" s="4"/>
      <c r="AH3" s="4"/>
    </row>
    <row r="4" spans="1:40" ht="21">
      <c r="A4" s="3" t="s">
        <v>9</v>
      </c>
      <c r="B4" s="2"/>
      <c r="C4" s="3"/>
      <c r="D4" s="3"/>
      <c r="E4" s="3"/>
      <c r="F4" s="3"/>
      <c r="G4" s="3"/>
      <c r="H4" s="3"/>
      <c r="I4" s="3"/>
      <c r="J4" s="3"/>
      <c r="K4" s="3"/>
      <c r="L4" s="3"/>
      <c r="AF4" s="4" t="s">
        <v>10</v>
      </c>
      <c r="AG4" s="4"/>
      <c r="AH4" s="4"/>
    </row>
    <row r="5" spans="1:40" ht="21">
      <c r="A5" s="3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AF5" s="4" t="s">
        <v>11</v>
      </c>
      <c r="AG5" s="4"/>
      <c r="AH5" s="4"/>
    </row>
    <row r="6" spans="1:40" ht="21">
      <c r="A6" s="1" t="s">
        <v>12</v>
      </c>
      <c r="B6" s="5"/>
      <c r="C6" s="1"/>
      <c r="D6" s="1"/>
      <c r="E6" s="1"/>
      <c r="F6" s="1"/>
      <c r="G6" s="1"/>
      <c r="H6" s="1"/>
      <c r="I6" s="3"/>
      <c r="J6" s="3"/>
      <c r="K6" s="3"/>
      <c r="L6" s="3"/>
      <c r="AF6" s="4" t="s">
        <v>13</v>
      </c>
      <c r="AG6" s="4"/>
      <c r="AH6" s="4"/>
    </row>
    <row r="7" spans="1:40" ht="21">
      <c r="A7" s="3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AF7" s="4" t="s">
        <v>14</v>
      </c>
      <c r="AG7" s="4"/>
      <c r="AH7" s="4"/>
    </row>
    <row r="8" spans="1:40" ht="21">
      <c r="A8" s="114" t="s">
        <v>15</v>
      </c>
      <c r="B8" s="111"/>
      <c r="C8" s="109" t="str">
        <f>'Formulário Anual 2024'!C8</f>
        <v>PAPELARIA E LIVRARIA OMEGA EIRELI ME -Jandyra</v>
      </c>
      <c r="D8" s="110"/>
      <c r="E8" s="110"/>
      <c r="F8" s="110"/>
      <c r="G8" s="111"/>
      <c r="H8" s="112" t="s">
        <v>17</v>
      </c>
      <c r="I8" s="110"/>
      <c r="J8" s="110"/>
      <c r="K8" s="110"/>
      <c r="L8" s="111"/>
      <c r="M8" s="109" t="str">
        <f>'Formulário Anual 2024'!M8</f>
        <v xml:space="preserve"> José Geraldo</v>
      </c>
      <c r="N8" s="110"/>
      <c r="O8" s="110"/>
      <c r="P8" s="110"/>
      <c r="Q8" s="111"/>
      <c r="R8" s="112" t="s">
        <v>19</v>
      </c>
      <c r="S8" s="110"/>
      <c r="T8" s="110"/>
      <c r="U8" s="110"/>
      <c r="V8" s="111"/>
      <c r="W8" s="109" t="str">
        <f>'Formulário Anual 2024'!W8</f>
        <v>Centro-Oeste</v>
      </c>
      <c r="X8" s="110"/>
      <c r="Y8" s="110"/>
      <c r="Z8" s="110"/>
      <c r="AA8" s="111"/>
    </row>
    <row r="9" spans="1:40" ht="23.25" customHeight="1">
      <c r="A9" s="114" t="s">
        <v>20</v>
      </c>
      <c r="B9" s="111"/>
      <c r="C9" s="109" t="str">
        <f>'Formulário Anual 2024'!C9</f>
        <v>29.271.264/0001-61</v>
      </c>
      <c r="D9" s="110"/>
      <c r="E9" s="110"/>
      <c r="F9" s="110"/>
      <c r="G9" s="111"/>
      <c r="H9" s="112" t="s">
        <v>22</v>
      </c>
      <c r="I9" s="110"/>
      <c r="J9" s="110"/>
      <c r="K9" s="110"/>
      <c r="L9" s="111"/>
      <c r="M9" s="109" t="str">
        <f>'Formulário Anual 2024'!M9</f>
        <v xml:space="preserve"> 19 99773-5319</v>
      </c>
      <c r="N9" s="110"/>
      <c r="O9" s="110"/>
      <c r="P9" s="110"/>
      <c r="Q9" s="111"/>
      <c r="R9" s="112" t="s">
        <v>24</v>
      </c>
      <c r="S9" s="110"/>
      <c r="T9" s="110"/>
      <c r="U9" s="110"/>
      <c r="V9" s="111"/>
      <c r="W9" s="109" t="str">
        <f>'Formulário Anual 2024'!W9</f>
        <v>Parceira - Base</v>
      </c>
      <c r="X9" s="110"/>
      <c r="Y9" s="110"/>
      <c r="Z9" s="110"/>
      <c r="AA9" s="111"/>
    </row>
    <row r="10" spans="1:40" ht="23.25" customHeight="1">
      <c r="A10" s="114" t="s">
        <v>25</v>
      </c>
      <c r="B10" s="111"/>
      <c r="C10" s="124">
        <f>'Formulário Anual 2024'!C10</f>
        <v>0</v>
      </c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2"/>
      <c r="R10" s="113"/>
      <c r="S10" s="110"/>
      <c r="T10" s="110"/>
      <c r="U10" s="110"/>
      <c r="V10" s="110"/>
      <c r="W10" s="110"/>
      <c r="X10" s="110"/>
      <c r="Y10" s="110"/>
      <c r="Z10" s="110"/>
      <c r="AA10" s="111"/>
    </row>
    <row r="11" spans="1:40">
      <c r="B11" s="6"/>
    </row>
    <row r="12" spans="1:40" ht="21">
      <c r="A12" s="1" t="s">
        <v>26</v>
      </c>
      <c r="B12" s="6"/>
    </row>
    <row r="13" spans="1:40">
      <c r="B13" s="6"/>
    </row>
    <row r="14" spans="1:40" ht="42" customHeight="1">
      <c r="A14" s="126" t="s">
        <v>27</v>
      </c>
      <c r="B14" s="129" t="s">
        <v>28</v>
      </c>
      <c r="C14" s="115" t="s">
        <v>29</v>
      </c>
      <c r="D14" s="111"/>
      <c r="E14" s="115" t="s">
        <v>30</v>
      </c>
      <c r="F14" s="110"/>
      <c r="G14" s="110"/>
      <c r="H14" s="110"/>
      <c r="I14" s="110"/>
      <c r="J14" s="111"/>
      <c r="K14" s="116" t="s">
        <v>31</v>
      </c>
      <c r="L14" s="111"/>
      <c r="M14" s="116" t="s">
        <v>32</v>
      </c>
      <c r="N14" s="110"/>
      <c r="O14" s="110"/>
      <c r="P14" s="111"/>
      <c r="Q14" s="33" t="s">
        <v>33</v>
      </c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146" t="s">
        <v>34</v>
      </c>
      <c r="AD14" s="143"/>
      <c r="AK14" s="7"/>
      <c r="AL14" s="7"/>
      <c r="AM14" s="7"/>
      <c r="AN14" s="7"/>
    </row>
    <row r="15" spans="1:40" ht="74.25" customHeight="1">
      <c r="A15" s="127"/>
      <c r="B15" s="127"/>
      <c r="C15" s="119" t="s">
        <v>35</v>
      </c>
      <c r="D15" s="120"/>
      <c r="E15" s="119" t="s">
        <v>36</v>
      </c>
      <c r="F15" s="120"/>
      <c r="G15" s="119" t="s">
        <v>37</v>
      </c>
      <c r="H15" s="120"/>
      <c r="I15" s="119" t="s">
        <v>38</v>
      </c>
      <c r="J15" s="120"/>
      <c r="K15" s="123" t="s">
        <v>39</v>
      </c>
      <c r="L15" s="120"/>
      <c r="M15" s="133" t="s">
        <v>40</v>
      </c>
      <c r="N15" s="120"/>
      <c r="O15" s="123" t="s">
        <v>41</v>
      </c>
      <c r="P15" s="120"/>
      <c r="Q15" s="130" t="s">
        <v>42</v>
      </c>
      <c r="R15" s="111"/>
      <c r="S15" s="130" t="s">
        <v>43</v>
      </c>
      <c r="T15" s="111"/>
      <c r="U15" s="130" t="s">
        <v>44</v>
      </c>
      <c r="V15" s="111"/>
      <c r="W15" s="130" t="s">
        <v>45</v>
      </c>
      <c r="X15" s="111"/>
      <c r="Y15" s="130" t="s">
        <v>46</v>
      </c>
      <c r="Z15" s="111"/>
      <c r="AA15" s="130" t="s">
        <v>47</v>
      </c>
      <c r="AB15" s="111"/>
      <c r="AC15" s="131" t="s">
        <v>48</v>
      </c>
      <c r="AD15" s="150"/>
    </row>
    <row r="16" spans="1:40" ht="26.25" customHeight="1">
      <c r="A16" s="128"/>
      <c r="B16" s="128"/>
      <c r="C16" s="178"/>
      <c r="D16" s="179"/>
      <c r="E16" s="178"/>
      <c r="F16" s="179"/>
      <c r="G16" s="178"/>
      <c r="H16" s="179"/>
      <c r="I16" s="178"/>
      <c r="J16" s="179"/>
      <c r="K16" s="178"/>
      <c r="L16" s="179"/>
      <c r="M16" s="178"/>
      <c r="N16" s="179"/>
      <c r="O16" s="178"/>
      <c r="P16" s="179"/>
      <c r="Q16" s="30" t="str">
        <f>'Formulário Anual 2024'!Q16</f>
        <v>✖</v>
      </c>
      <c r="R16" s="52" t="s">
        <v>49</v>
      </c>
      <c r="S16" s="30" t="str">
        <f>'Formulário Anual 2024'!S16</f>
        <v>✖</v>
      </c>
      <c r="T16" s="53" t="s">
        <v>49</v>
      </c>
      <c r="U16" s="30" t="str">
        <f>'Formulário Anual 2024'!U16</f>
        <v>✖</v>
      </c>
      <c r="V16" s="53" t="s">
        <v>49</v>
      </c>
      <c r="W16" s="30" t="str">
        <f>'Formulário Anual 2024'!W16</f>
        <v>✖</v>
      </c>
      <c r="X16" s="53" t="s">
        <v>49</v>
      </c>
      <c r="Y16" s="30" t="str">
        <f>'Formulário Anual 2024'!Y16</f>
        <v>✖</v>
      </c>
      <c r="Z16" s="53" t="s">
        <v>49</v>
      </c>
      <c r="AA16" s="30" t="str">
        <f>'Formulário Anual 2024'!AA16</f>
        <v>✖</v>
      </c>
      <c r="AB16" s="53" t="s">
        <v>49</v>
      </c>
      <c r="AC16" s="121"/>
      <c r="AD16" s="151"/>
    </row>
    <row r="17" spans="1:30" ht="21">
      <c r="A17" s="11" t="s">
        <v>50</v>
      </c>
      <c r="B17" s="21">
        <f>'Formulário Anual 2024'!B17</f>
        <v>0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2" t="str">
        <f>'Formulário Anual 2024'!Q17</f>
        <v>✖</v>
      </c>
      <c r="R17" s="25">
        <f>IF($B17&gt;0,IF(Q17="✖",0,IF(Q$16="✖",'Tabela de Produtos Bimestral'!R2,'Tabela de Produtos Bimestral'!X2)),0)</f>
        <v>0</v>
      </c>
      <c r="S17" s="24"/>
      <c r="T17" s="24"/>
      <c r="U17" s="24"/>
      <c r="V17" s="24"/>
      <c r="W17" s="24"/>
      <c r="X17" s="24"/>
      <c r="Y17" s="24"/>
      <c r="Z17" s="24"/>
      <c r="AA17" s="22" t="str">
        <f>'Formulário Anual 2024'!AA17</f>
        <v>✖</v>
      </c>
      <c r="AB17" s="25">
        <f>IF($B17&gt;0,IF(AA17="✖",0,'Tabela de Produtos Bimestral'!AG2),0)</f>
        <v>0</v>
      </c>
      <c r="AC17" s="132">
        <f t="shared" ref="AC17:AC21" si="0">SUM(C17:AB17)</f>
        <v>0</v>
      </c>
      <c r="AD17" s="111"/>
    </row>
    <row r="18" spans="1:30" ht="21">
      <c r="A18" s="11" t="s">
        <v>51</v>
      </c>
      <c r="B18" s="21">
        <f>'Formulário Anual 2024'!B18</f>
        <v>35</v>
      </c>
      <c r="C18" s="22" t="str">
        <f>'Formulário Anual 2024'!C18</f>
        <v>✔</v>
      </c>
      <c r="D18" s="23">
        <f>IF($B18&gt;0,IF(C18="✖",0,'Tabela de Produtos Bimestral'!C3),0)</f>
        <v>159.535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2" t="str">
        <f>'Formulário Anual 2024'!Q18</f>
        <v>✖</v>
      </c>
      <c r="R18" s="25">
        <f>IF($B18&gt;0,IF(Q18="✖",0,IF(Q$16="✖",'Tabela de Produtos Bimestral'!R3,'Tabela de Produtos Bimestral'!X3)),0)</f>
        <v>0</v>
      </c>
      <c r="S18" s="24"/>
      <c r="T18" s="24"/>
      <c r="U18" s="24"/>
      <c r="V18" s="24"/>
      <c r="W18" s="24"/>
      <c r="X18" s="24"/>
      <c r="Y18" s="24"/>
      <c r="Z18" s="24"/>
      <c r="AA18" s="22" t="str">
        <f>'Formulário Anual 2024'!AA18</f>
        <v>✖</v>
      </c>
      <c r="AB18" s="25">
        <f>IF($B18&gt;0,IF(AA18="✖",0,'Tabela de Produtos Bimestral'!AG3),0)</f>
        <v>0</v>
      </c>
      <c r="AC18" s="132">
        <f t="shared" si="0"/>
        <v>159.535</v>
      </c>
      <c r="AD18" s="111"/>
    </row>
    <row r="19" spans="1:30" ht="21">
      <c r="A19" s="11" t="s">
        <v>52</v>
      </c>
      <c r="B19" s="21">
        <f>'Formulário Anual 2024'!B19</f>
        <v>30</v>
      </c>
      <c r="C19" s="22" t="str">
        <f>'Formulário Anual 2024'!C19</f>
        <v>✔</v>
      </c>
      <c r="D19" s="25">
        <f>IF($B19&gt;0,IF(C19="✖",0,'Tabela de Produtos Bimestral'!C4),0)</f>
        <v>159.535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2" t="str">
        <f>'Formulário Anual 2024'!Q19</f>
        <v>✔</v>
      </c>
      <c r="R19" s="25">
        <f>IF($B19&gt;0,IF(Q19="✖",0,IF(Q$16="✖",'Tabela de Produtos Bimestral'!R4,'Tabela de Produtos Bimestral'!X4)),0)</f>
        <v>9.5549999999999997</v>
      </c>
      <c r="S19" s="22" t="str">
        <f>'Formulário Anual 2024'!S19</f>
        <v>✖</v>
      </c>
      <c r="T19" s="25">
        <f>IF($B19&gt;0,IF(S19="✖",0,IF($S$16="✖",'Tabela de Produtos Bimestral'!S4,'Tabela de Produtos Bimestral'!Y4)),0)</f>
        <v>0</v>
      </c>
      <c r="U19" s="22" t="str">
        <f>'Formulário Anual 2024'!U19</f>
        <v>✖</v>
      </c>
      <c r="V19" s="25">
        <f>IF($B19&gt;0,IF(U19="✖",0,'Tabela de Produtos Bimestral'!AD4),0)</f>
        <v>0</v>
      </c>
      <c r="W19" s="22" t="str">
        <f>'Formulário Anual 2024'!W19</f>
        <v>✖</v>
      </c>
      <c r="X19" s="25">
        <f>IF($B19&gt;0,IF(W19="✖",0,'Tabela de Produtos Bimestral'!AE4),0)</f>
        <v>0</v>
      </c>
      <c r="Y19" s="22" t="str">
        <f>'Formulário Anual 2024'!Y19</f>
        <v>✖</v>
      </c>
      <c r="Z19" s="25">
        <f>IF($B19&gt;0,IF(Y19="✖",0,'Tabela de Produtos Bimestral'!AF4),0)</f>
        <v>0</v>
      </c>
      <c r="AA19" s="22" t="str">
        <f>'Formulário Anual 2024'!AA19</f>
        <v>✖</v>
      </c>
      <c r="AB19" s="25">
        <f>IF($B19&gt;0,IF(AA19="✖",0,'Tabela de Produtos Bimestral'!AG4),0)</f>
        <v>0</v>
      </c>
      <c r="AC19" s="132">
        <f t="shared" si="0"/>
        <v>169.09</v>
      </c>
      <c r="AD19" s="111"/>
    </row>
    <row r="20" spans="1:30" ht="21">
      <c r="A20" s="11" t="s">
        <v>53</v>
      </c>
      <c r="B20" s="21">
        <f>'Formulário Anual 2024'!B20</f>
        <v>50</v>
      </c>
      <c r="C20" s="22" t="str">
        <f>'Formulário Anual 2024'!C20</f>
        <v>✔</v>
      </c>
      <c r="D20" s="25">
        <f>IF($B20&gt;0,IF(C20="✖",0,'Tabela de Produtos Bimestral'!C5),0)</f>
        <v>159.535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2" t="str">
        <f>'Formulário Anual 2024'!Q20</f>
        <v>✔</v>
      </c>
      <c r="R20" s="25">
        <f>IF($B20&gt;0,IF(Q20="✖",0,IF(Q$16="✖",'Tabela de Produtos Bimestral'!R5,'Tabela de Produtos Bimestral'!X5)),0)</f>
        <v>9.5549999999999997</v>
      </c>
      <c r="S20" s="22" t="str">
        <f>'Formulário Anual 2024'!S20</f>
        <v>✖</v>
      </c>
      <c r="T20" s="25">
        <f>IF($B20&gt;0,IF(S20="✖",0,IF($S$16="✖",'Tabela de Produtos Bimestral'!S5,'Tabela de Produtos Bimestral'!Y5)),0)</f>
        <v>0</v>
      </c>
      <c r="U20" s="22" t="str">
        <f>'Formulário Anual 2024'!U20</f>
        <v>✖</v>
      </c>
      <c r="V20" s="25">
        <f>IF($B20&gt;0,IF(U20="✖",0,'Tabela de Produtos Bimestral'!AD5),0)</f>
        <v>0</v>
      </c>
      <c r="W20" s="22" t="str">
        <f>'Formulário Anual 2024'!W20</f>
        <v>✖</v>
      </c>
      <c r="X20" s="25">
        <f>IF($B20&gt;0,IF(W20="✖",0,'Tabela de Produtos Bimestral'!AE5),0)</f>
        <v>0</v>
      </c>
      <c r="Y20" s="22" t="str">
        <f>'Formulário Anual 2024'!Y20</f>
        <v>✖</v>
      </c>
      <c r="Z20" s="25">
        <f>IF($B20&gt;0,IF(Y20="✖",0,'Tabela de Produtos Bimestral'!AF5),0)</f>
        <v>0</v>
      </c>
      <c r="AA20" s="22" t="str">
        <f>'Formulário Anual 2024'!AA20</f>
        <v>✖</v>
      </c>
      <c r="AB20" s="25">
        <f>IF($B20&gt;0,IF(AA20="✖",0,'Tabela de Produtos Bimestral'!AG5),0)</f>
        <v>0</v>
      </c>
      <c r="AC20" s="132">
        <f t="shared" si="0"/>
        <v>169.09</v>
      </c>
      <c r="AD20" s="111"/>
    </row>
    <row r="21" spans="1:30" ht="15.75" customHeight="1">
      <c r="A21" s="11" t="s">
        <v>54</v>
      </c>
      <c r="B21" s="21">
        <f>'Formulário Anual 2024'!B21</f>
        <v>45</v>
      </c>
      <c r="C21" s="22" t="str">
        <f>'Formulário Anual 2024'!C21</f>
        <v>✔</v>
      </c>
      <c r="D21" s="25">
        <f>IF($B21&gt;0,IF(C21="✖",0,'Tabela de Produtos Bimestral'!C6),0)</f>
        <v>159.535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2" t="str">
        <f>'Formulário Anual 2024'!Q21</f>
        <v>✔</v>
      </c>
      <c r="R21" s="25">
        <f>IF($B21&gt;0,IF(Q21="✖",0,IF(Q$16="✖",'Tabela de Produtos Bimestral'!R6,'Tabela de Produtos Bimestral'!X6)),0)</f>
        <v>9.5549999999999997</v>
      </c>
      <c r="S21" s="22" t="str">
        <f>'Formulário Anual 2024'!S21</f>
        <v>✔</v>
      </c>
      <c r="T21" s="25">
        <f>IF($B21&gt;0,IF(S21="✖",0,IF($S$16="✖",'Tabela de Produtos Bimestral'!S6,'Tabela de Produtos Bimestral'!Y6)),0)</f>
        <v>57.38</v>
      </c>
      <c r="U21" s="22" t="str">
        <f>'Formulário Anual 2024'!U21</f>
        <v>✖</v>
      </c>
      <c r="V21" s="25">
        <f>IF($B21&gt;0,IF(U21="✖",0,'Tabela de Produtos Bimestral'!AD6),0)</f>
        <v>0</v>
      </c>
      <c r="W21" s="22" t="str">
        <f>'Formulário Anual 2024'!W21</f>
        <v>✖</v>
      </c>
      <c r="X21" s="25">
        <f>IF($B21&gt;0,IF(W21="✖",0,'Tabela de Produtos Bimestral'!AE6),0)</f>
        <v>0</v>
      </c>
      <c r="Y21" s="22" t="str">
        <f>'Formulário Anual 2024'!Y21</f>
        <v>✖</v>
      </c>
      <c r="Z21" s="25">
        <f>IF($B21&gt;0,IF(Y21="✖",0,'Tabela de Produtos Bimestral'!AF6),0)</f>
        <v>0</v>
      </c>
      <c r="AA21" s="22" t="str">
        <f>'Formulário Anual 2024'!AA21</f>
        <v>✖</v>
      </c>
      <c r="AB21" s="25">
        <f>IF($B21&gt;0,IF(AA21="✖",0,'Tabela de Produtos Bimestral'!AG6),0)</f>
        <v>0</v>
      </c>
      <c r="AC21" s="132">
        <f t="shared" si="0"/>
        <v>226.47</v>
      </c>
      <c r="AD21" s="111"/>
    </row>
    <row r="22" spans="1:30" ht="21" customHeight="1">
      <c r="A22" s="26"/>
      <c r="B22" s="27"/>
      <c r="C22" s="134" t="s">
        <v>55</v>
      </c>
      <c r="D22" s="135"/>
      <c r="E22" s="135"/>
      <c r="F22" s="135"/>
      <c r="G22" s="135"/>
      <c r="H22" s="120"/>
      <c r="I22" s="134" t="s">
        <v>56</v>
      </c>
      <c r="J22" s="120"/>
      <c r="K22" s="134" t="s">
        <v>55</v>
      </c>
      <c r="L22" s="135"/>
      <c r="M22" s="135"/>
      <c r="N22" s="135"/>
      <c r="O22" s="135"/>
      <c r="P22" s="120"/>
      <c r="Q22" s="134" t="str">
        <f>IF(Q16="✔","*Não se aplica desconto","Desconto aplicável")</f>
        <v>Desconto aplicável</v>
      </c>
      <c r="R22" s="120"/>
      <c r="S22" s="134" t="str">
        <f>IF(S16="✔","*Não se aplica desconto","Desconto aplicável")</f>
        <v>Desconto aplicável</v>
      </c>
      <c r="T22" s="120"/>
      <c r="U22" s="134" t="s">
        <v>56</v>
      </c>
      <c r="V22" s="135"/>
      <c r="W22" s="135"/>
      <c r="X22" s="135"/>
      <c r="Y22" s="135"/>
      <c r="Z22" s="135"/>
      <c r="AA22" s="135"/>
      <c r="AB22" s="120"/>
    </row>
    <row r="23" spans="1:30" ht="21" customHeight="1">
      <c r="B23" s="6"/>
      <c r="C23" s="121"/>
      <c r="D23" s="125"/>
      <c r="E23" s="125"/>
      <c r="F23" s="125"/>
      <c r="G23" s="125"/>
      <c r="H23" s="122"/>
      <c r="I23" s="121"/>
      <c r="J23" s="122"/>
      <c r="K23" s="121"/>
      <c r="L23" s="125"/>
      <c r="M23" s="125"/>
      <c r="N23" s="125"/>
      <c r="O23" s="125"/>
      <c r="P23" s="122"/>
      <c r="Q23" s="121"/>
      <c r="R23" s="122"/>
      <c r="S23" s="121"/>
      <c r="T23" s="122"/>
      <c r="U23" s="121"/>
      <c r="V23" s="125"/>
      <c r="W23" s="125"/>
      <c r="X23" s="125"/>
      <c r="Y23" s="125"/>
      <c r="Z23" s="125"/>
      <c r="AA23" s="125"/>
      <c r="AB23" s="122"/>
    </row>
    <row r="24" spans="1:30" ht="15.75" customHeight="1">
      <c r="B24" s="6"/>
    </row>
    <row r="25" spans="1:30" ht="21" customHeight="1">
      <c r="A25" s="126" t="s">
        <v>27</v>
      </c>
      <c r="B25" s="136" t="s">
        <v>34</v>
      </c>
      <c r="C25" s="110"/>
      <c r="D25" s="110"/>
      <c r="E25" s="110"/>
      <c r="F25" s="110"/>
      <c r="G25" s="110"/>
      <c r="H25" s="110"/>
      <c r="I25" s="110"/>
      <c r="J25" s="110"/>
      <c r="K25" s="111"/>
    </row>
    <row r="26" spans="1:30" ht="92.25" customHeight="1">
      <c r="A26" s="128"/>
      <c r="B26" s="118" t="s">
        <v>57</v>
      </c>
      <c r="C26" s="111"/>
      <c r="D26" s="136" t="s">
        <v>58</v>
      </c>
      <c r="E26" s="111"/>
      <c r="F26" s="136" t="s">
        <v>59</v>
      </c>
      <c r="G26" s="111"/>
      <c r="H26" s="136" t="s">
        <v>60</v>
      </c>
      <c r="I26" s="111"/>
      <c r="J26" s="136" t="s">
        <v>61</v>
      </c>
      <c r="K26" s="111"/>
      <c r="P26" s="16"/>
    </row>
    <row r="27" spans="1:30" ht="15.75" customHeight="1">
      <c r="A27" s="11" t="s">
        <v>50</v>
      </c>
      <c r="B27" s="132">
        <f t="shared" ref="B27:B31" si="1">SUM(C17:AB17)</f>
        <v>0</v>
      </c>
      <c r="C27" s="111"/>
      <c r="D27" s="147" t="str">
        <f>IF($C$149&lt;100,"0%",IF($C$149&lt;200,"5%",IF($C$149&lt;300,"10%",IF($C$149&lt;400,"15%","20%"))))</f>
        <v>20%</v>
      </c>
      <c r="E27" s="120"/>
      <c r="F27" s="137">
        <f>H150</f>
        <v>0.1208814</v>
      </c>
      <c r="G27" s="111"/>
      <c r="H27" s="138">
        <f>'cálculos 3º Bim'!AM2</f>
        <v>0</v>
      </c>
      <c r="I27" s="111"/>
      <c r="J27" s="138">
        <f>'cálculos 3º Bim'!AN2</f>
        <v>0</v>
      </c>
      <c r="K27" s="111"/>
    </row>
    <row r="28" spans="1:30" ht="15.75" customHeight="1">
      <c r="A28" s="11" t="s">
        <v>51</v>
      </c>
      <c r="B28" s="132">
        <f t="shared" si="1"/>
        <v>159.535</v>
      </c>
      <c r="C28" s="111"/>
      <c r="D28" s="148"/>
      <c r="E28" s="149"/>
      <c r="F28" s="137">
        <f>H150</f>
        <v>0.1208814</v>
      </c>
      <c r="G28" s="111"/>
      <c r="H28" s="138">
        <f>'cálculos 3º Bim'!AM3</f>
        <v>108.343185851</v>
      </c>
      <c r="I28" s="111"/>
      <c r="J28" s="138">
        <f>'cálculos 3º Bim'!AN3</f>
        <v>108.343185851</v>
      </c>
      <c r="K28" s="111"/>
    </row>
    <row r="29" spans="1:30" ht="15.75" customHeight="1">
      <c r="A29" s="11" t="s">
        <v>52</v>
      </c>
      <c r="B29" s="132">
        <f t="shared" si="1"/>
        <v>169.09</v>
      </c>
      <c r="C29" s="111"/>
      <c r="D29" s="148"/>
      <c r="E29" s="149"/>
      <c r="F29" s="137">
        <f>H150</f>
        <v>0.1208814</v>
      </c>
      <c r="G29" s="111"/>
      <c r="H29" s="138">
        <f>'cálculos 3º Bim'!AM4</f>
        <v>108.343185851</v>
      </c>
      <c r="I29" s="111"/>
      <c r="J29" s="138">
        <f>'cálculos 3º Bim'!AN4</f>
        <v>114.832164074</v>
      </c>
      <c r="K29" s="111"/>
    </row>
    <row r="30" spans="1:30" ht="15.75" customHeight="1">
      <c r="A30" s="11" t="s">
        <v>53</v>
      </c>
      <c r="B30" s="132">
        <f t="shared" si="1"/>
        <v>169.09</v>
      </c>
      <c r="C30" s="111"/>
      <c r="D30" s="148"/>
      <c r="E30" s="149"/>
      <c r="F30" s="137">
        <f>H150</f>
        <v>0.1208814</v>
      </c>
      <c r="G30" s="111"/>
      <c r="H30" s="138">
        <f>'cálculos 3º Bim'!AM5</f>
        <v>108.343185851</v>
      </c>
      <c r="I30" s="111"/>
      <c r="J30" s="138">
        <f>'cálculos 3º Bim'!AN5</f>
        <v>114.832164074</v>
      </c>
      <c r="K30" s="111"/>
    </row>
    <row r="31" spans="1:30" ht="15.75" customHeight="1">
      <c r="A31" s="11" t="s">
        <v>54</v>
      </c>
      <c r="B31" s="132">
        <f t="shared" si="1"/>
        <v>226.47</v>
      </c>
      <c r="C31" s="111"/>
      <c r="D31" s="121"/>
      <c r="E31" s="122"/>
      <c r="F31" s="137">
        <f>H150</f>
        <v>0.1208814</v>
      </c>
      <c r="G31" s="111"/>
      <c r="H31" s="138">
        <f>'cálculos 3º Bim'!AM6</f>
        <v>108.343185851</v>
      </c>
      <c r="I31" s="111"/>
      <c r="J31" s="138">
        <f>'cálculos 3º Bim'!AN6</f>
        <v>153.799989342</v>
      </c>
      <c r="K31" s="111"/>
    </row>
    <row r="32" spans="1:30" ht="15.75" customHeight="1">
      <c r="B32" s="6"/>
    </row>
    <row r="33" spans="1:40" ht="15.75" customHeight="1">
      <c r="B33" s="6"/>
    </row>
    <row r="34" spans="1:40" ht="15.75" customHeight="1">
      <c r="B34" s="6"/>
    </row>
    <row r="35" spans="1:40" ht="42" customHeight="1">
      <c r="A35" s="126" t="s">
        <v>62</v>
      </c>
      <c r="B35" s="129" t="s">
        <v>28</v>
      </c>
      <c r="C35" s="115" t="s">
        <v>29</v>
      </c>
      <c r="D35" s="111"/>
      <c r="E35" s="141" t="s">
        <v>30</v>
      </c>
      <c r="F35" s="142"/>
      <c r="G35" s="142"/>
      <c r="H35" s="142"/>
      <c r="I35" s="142"/>
      <c r="J35" s="142"/>
      <c r="K35" s="142"/>
      <c r="L35" s="142"/>
      <c r="M35" s="142"/>
      <c r="N35" s="143"/>
      <c r="O35" s="116" t="s">
        <v>31</v>
      </c>
      <c r="P35" s="111"/>
      <c r="Q35" s="144" t="s">
        <v>32</v>
      </c>
      <c r="R35" s="142"/>
      <c r="S35" s="142"/>
      <c r="T35" s="142"/>
      <c r="U35" s="142"/>
      <c r="V35" s="143"/>
      <c r="W35" s="117" t="s">
        <v>33</v>
      </c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1"/>
      <c r="AM35" s="146" t="s">
        <v>34</v>
      </c>
      <c r="AN35" s="143"/>
    </row>
    <row r="36" spans="1:40" ht="78" customHeight="1">
      <c r="A36" s="127"/>
      <c r="B36" s="127"/>
      <c r="C36" s="119" t="s">
        <v>35</v>
      </c>
      <c r="D36" s="120"/>
      <c r="E36" s="119" t="s">
        <v>36</v>
      </c>
      <c r="F36" s="120"/>
      <c r="G36" s="119" t="s">
        <v>37</v>
      </c>
      <c r="H36" s="120"/>
      <c r="I36" s="119" t="s">
        <v>63</v>
      </c>
      <c r="J36" s="120"/>
      <c r="K36" s="119" t="s">
        <v>38</v>
      </c>
      <c r="L36" s="120"/>
      <c r="M36" s="140" t="s">
        <v>64</v>
      </c>
      <c r="N36" s="111"/>
      <c r="O36" s="123" t="s">
        <v>39</v>
      </c>
      <c r="P36" s="120"/>
      <c r="Q36" s="123" t="s">
        <v>40</v>
      </c>
      <c r="R36" s="120"/>
      <c r="S36" s="123" t="s">
        <v>41</v>
      </c>
      <c r="T36" s="120"/>
      <c r="U36" s="139" t="s">
        <v>65</v>
      </c>
      <c r="V36" s="111"/>
      <c r="W36" s="130" t="s">
        <v>66</v>
      </c>
      <c r="X36" s="111"/>
      <c r="Y36" s="130" t="s">
        <v>67</v>
      </c>
      <c r="Z36" s="111"/>
      <c r="AA36" s="130" t="s">
        <v>68</v>
      </c>
      <c r="AB36" s="111"/>
      <c r="AC36" s="130" t="s">
        <v>44</v>
      </c>
      <c r="AD36" s="111"/>
      <c r="AE36" s="130" t="s">
        <v>45</v>
      </c>
      <c r="AF36" s="111"/>
      <c r="AG36" s="130" t="s">
        <v>46</v>
      </c>
      <c r="AH36" s="111"/>
      <c r="AI36" s="130" t="s">
        <v>47</v>
      </c>
      <c r="AJ36" s="111"/>
      <c r="AK36" s="130" t="s">
        <v>69</v>
      </c>
      <c r="AL36" s="111"/>
      <c r="AM36" s="131" t="s">
        <v>48</v>
      </c>
      <c r="AN36" s="150"/>
    </row>
    <row r="37" spans="1:40" ht="24" customHeight="1">
      <c r="A37" s="128"/>
      <c r="B37" s="128"/>
      <c r="C37" s="121"/>
      <c r="D37" s="122"/>
      <c r="E37" s="121"/>
      <c r="F37" s="122"/>
      <c r="G37" s="121"/>
      <c r="H37" s="122"/>
      <c r="I37" s="121"/>
      <c r="J37" s="122"/>
      <c r="K37" s="121"/>
      <c r="L37" s="122"/>
      <c r="M37" s="54" t="str">
        <f>'Formulário Anual 2024'!M37</f>
        <v>✖</v>
      </c>
      <c r="N37" s="55" t="s">
        <v>49</v>
      </c>
      <c r="O37" s="121"/>
      <c r="P37" s="122"/>
      <c r="Q37" s="121"/>
      <c r="R37" s="122"/>
      <c r="S37" s="121"/>
      <c r="T37" s="122"/>
      <c r="U37" s="56" t="str">
        <f>'Formulário Anual 2024'!U37</f>
        <v>✖</v>
      </c>
      <c r="V37" s="57" t="s">
        <v>49</v>
      </c>
      <c r="W37" s="30" t="str">
        <f>'Formulário Anual 2024'!W37</f>
        <v>✖</v>
      </c>
      <c r="X37" s="52" t="s">
        <v>49</v>
      </c>
      <c r="Y37" s="30" t="str">
        <f>'Formulário Anual 2024'!Y37</f>
        <v>✖</v>
      </c>
      <c r="Z37" s="52" t="s">
        <v>49</v>
      </c>
      <c r="AA37" s="30" t="str">
        <f>'Formulário Anual 2024'!AA37</f>
        <v>✖</v>
      </c>
      <c r="AB37" s="52" t="s">
        <v>49</v>
      </c>
      <c r="AC37" s="30" t="str">
        <f>'Formulário Anual 2024'!AC37</f>
        <v>✖</v>
      </c>
      <c r="AD37" s="52" t="s">
        <v>49</v>
      </c>
      <c r="AE37" s="30" t="str">
        <f>'Formulário Anual 2024'!AE37</f>
        <v>✖</v>
      </c>
      <c r="AF37" s="52" t="s">
        <v>49</v>
      </c>
      <c r="AG37" s="30" t="str">
        <f>'Formulário Anual 2024'!AG37</f>
        <v>✖</v>
      </c>
      <c r="AH37" s="52" t="s">
        <v>49</v>
      </c>
      <c r="AI37" s="30" t="str">
        <f>'Formulário Anual 2024'!AI37</f>
        <v>✖</v>
      </c>
      <c r="AJ37" s="52" t="s">
        <v>49</v>
      </c>
      <c r="AK37" s="30" t="str">
        <f>'Formulário Anual 2024'!AK37</f>
        <v>✖</v>
      </c>
      <c r="AL37" s="52" t="s">
        <v>49</v>
      </c>
      <c r="AM37" s="121"/>
      <c r="AN37" s="151"/>
    </row>
    <row r="38" spans="1:40" ht="15.75" customHeight="1">
      <c r="A38" s="11" t="s">
        <v>70</v>
      </c>
      <c r="B38" s="21">
        <f>'Formulário Anual 2024'!B38</f>
        <v>50</v>
      </c>
      <c r="C38" s="22" t="str">
        <f>'Formulário Anual 2024'!C38</f>
        <v>✔</v>
      </c>
      <c r="D38" s="23">
        <f>IF($B38&gt;0,IF(C38="✖",0,'Tabela de Produtos Bimestral'!C7),0)</f>
        <v>221.5925</v>
      </c>
      <c r="E38" s="24"/>
      <c r="F38" s="24"/>
      <c r="G38" s="24"/>
      <c r="H38" s="24"/>
      <c r="I38" s="24"/>
      <c r="J38" s="24"/>
      <c r="K38" s="24"/>
      <c r="L38" s="24"/>
      <c r="M38" s="22" t="str">
        <f>'Formulário Anual 2024'!M38</f>
        <v>✖</v>
      </c>
      <c r="N38" s="25">
        <f>IF($B38&gt;0,IF(M38="✖",0,IF(M$37="✖",'Tabela de Produtos Bimestral'!U7,'Tabela de Produtos Bimestral'!AA7)),0)</f>
        <v>0</v>
      </c>
      <c r="O38" s="24"/>
      <c r="P38" s="24"/>
      <c r="Q38" s="24"/>
      <c r="R38" s="24"/>
      <c r="S38" s="24"/>
      <c r="T38" s="24"/>
      <c r="U38" s="24"/>
      <c r="V38" s="24"/>
      <c r="W38" s="22" t="str">
        <f>'Formulário Anual 2024'!W38</f>
        <v>✔</v>
      </c>
      <c r="X38" s="25">
        <f>IF($B38&gt;0,IF(W38="✖",0,IF(W$37="✖",'Tabela de Produtos Bimestral'!R7,'Tabela de Produtos Bimestral'!X7)),0)</f>
        <v>9.5549999999999997</v>
      </c>
      <c r="Y38" s="22" t="str">
        <f>'Formulário Anual 2024'!Y38</f>
        <v>✔</v>
      </c>
      <c r="Z38" s="25">
        <f>IF($B38&gt;0,IF(Y38="✖",0,IF(Y$37="✖",'Tabela de Produtos Bimestral'!T7,'Tabela de Produtos Bimestral'!Z7)),0)</f>
        <v>57.38</v>
      </c>
      <c r="AA38" s="22" t="str">
        <f>'Formulário Anual 2024'!AA38</f>
        <v>✖</v>
      </c>
      <c r="AB38" s="25">
        <f>IF($B38&gt;0,IF(AA38="✖",0,IF(AA$37="✖",'Tabela de Produtos Bimestral'!W7,'Tabela de Produtos Bimestral'!AC7)),0)</f>
        <v>0</v>
      </c>
      <c r="AC38" s="22" t="str">
        <f>'Formulário Anual 2024'!AC38</f>
        <v>✖</v>
      </c>
      <c r="AD38" s="23">
        <f>IF($B38&gt;0,IF(AC38="✖",0,'Tabela de Produtos Bimestral'!AD7),0)</f>
        <v>0</v>
      </c>
      <c r="AE38" s="22" t="str">
        <f>'Formulário Anual 2024'!AE38</f>
        <v>✖</v>
      </c>
      <c r="AF38" s="23">
        <f>IF($B38&gt;0,IF(AE38="✖",0,'Tabela de Produtos Bimestral'!AE7),0)</f>
        <v>0</v>
      </c>
      <c r="AG38" s="22" t="str">
        <f>'Formulário Anual 2024'!AG38</f>
        <v>✖</v>
      </c>
      <c r="AH38" s="23">
        <f>IF($B38&gt;0,IF(AG38="✖",0,'Tabela de Produtos Bimestral'!AF7),0)</f>
        <v>0</v>
      </c>
      <c r="AI38" s="22" t="str">
        <f>'Formulário Anual 2024'!AI38</f>
        <v>✖</v>
      </c>
      <c r="AJ38" s="23">
        <f>IF($B38&gt;0,IF(AI38="✖",0,'Tabela de Produtos Bimestral'!AG7),0)</f>
        <v>0</v>
      </c>
      <c r="AK38" s="22" t="str">
        <f>'Formulário Anual 2024'!AK38</f>
        <v>✖</v>
      </c>
      <c r="AL38" s="23">
        <f>IF($B38&gt;0,IF(AK38="✖",0,'Tabela de Produtos Bimestral'!AH7),0)</f>
        <v>0</v>
      </c>
      <c r="AM38" s="132">
        <f t="shared" ref="AM38:AM42" si="2">SUM(C38:AL38)</f>
        <v>288.52750000000003</v>
      </c>
      <c r="AN38" s="111"/>
    </row>
    <row r="39" spans="1:40" ht="15.75" customHeight="1">
      <c r="A39" s="11" t="s">
        <v>71</v>
      </c>
      <c r="B39" s="21">
        <f>'Formulário Anual 2024'!B39</f>
        <v>55</v>
      </c>
      <c r="C39" s="22" t="str">
        <f>'Formulário Anual 2024'!C39</f>
        <v>✔</v>
      </c>
      <c r="D39" s="23">
        <f>IF($B39&gt;0,IF(C39="✖",0,'Tabela de Produtos Bimestral'!C8),0)</f>
        <v>221.5925</v>
      </c>
      <c r="E39" s="24"/>
      <c r="F39" s="24"/>
      <c r="G39" s="24"/>
      <c r="H39" s="24"/>
      <c r="I39" s="24"/>
      <c r="J39" s="24"/>
      <c r="K39" s="24"/>
      <c r="L39" s="24"/>
      <c r="M39" s="22" t="str">
        <f>'Formulário Anual 2024'!M39</f>
        <v>✖</v>
      </c>
      <c r="N39" s="25">
        <f>IF($B39&gt;0,IF(M39="✖",0,IF(M$37="✖",'Tabela de Produtos Bimestral'!U8,'Tabela de Produtos Bimestral'!AA8)),0)</f>
        <v>0</v>
      </c>
      <c r="O39" s="24"/>
      <c r="P39" s="24"/>
      <c r="Q39" s="24"/>
      <c r="R39" s="24"/>
      <c r="S39" s="24"/>
      <c r="T39" s="24"/>
      <c r="U39" s="24"/>
      <c r="V39" s="24"/>
      <c r="W39" s="22" t="str">
        <f>'Formulário Anual 2024'!W39</f>
        <v>✔</v>
      </c>
      <c r="X39" s="25">
        <f>IF($B39&gt;0,IF(W39="✖",0,IF(W$37="✖",'Tabela de Produtos Bimestral'!R8,'Tabela de Produtos Bimestral'!X8)),0)</f>
        <v>9.5549999999999997</v>
      </c>
      <c r="Y39" s="22" t="str">
        <f>'Formulário Anual 2024'!Y39</f>
        <v>✔</v>
      </c>
      <c r="Z39" s="25">
        <f>IF($B39&gt;0,IF(Y39="✖",0,IF(Y$37="✖",'Tabela de Produtos Bimestral'!T8,'Tabela de Produtos Bimestral'!Z8)),0)</f>
        <v>57.38</v>
      </c>
      <c r="AA39" s="22" t="str">
        <f>'Formulário Anual 2024'!AA39</f>
        <v>✖</v>
      </c>
      <c r="AB39" s="25">
        <f>IF($B39&gt;0,IF(AA39="✖",0,IF(AA$37="✖",'Tabela de Produtos Bimestral'!W8,'Tabela de Produtos Bimestral'!AC8)),0)</f>
        <v>0</v>
      </c>
      <c r="AC39" s="22" t="str">
        <f>'Formulário Anual 2024'!AC39</f>
        <v>✖</v>
      </c>
      <c r="AD39" s="23">
        <f>IF($B39&gt;0,IF(AC39="✖",0,'Tabela de Produtos Bimestral'!AD8),0)</f>
        <v>0</v>
      </c>
      <c r="AE39" s="22" t="str">
        <f>'Formulário Anual 2024'!AE39</f>
        <v>✖</v>
      </c>
      <c r="AF39" s="23">
        <f>IF($B39&gt;0,IF(AE39="✖",0,'Tabela de Produtos Bimestral'!AE8),0)</f>
        <v>0</v>
      </c>
      <c r="AG39" s="22" t="str">
        <f>'Formulário Anual 2024'!AG39</f>
        <v>✖</v>
      </c>
      <c r="AH39" s="23">
        <f>IF($B39&gt;0,IF(AG39="✖",0,'Tabela de Produtos Bimestral'!AF8),0)</f>
        <v>0</v>
      </c>
      <c r="AI39" s="22" t="str">
        <f>'Formulário Anual 2024'!AI39</f>
        <v>✖</v>
      </c>
      <c r="AJ39" s="23">
        <f>IF($B39&gt;0,IF(AI39="✖",0,'Tabela de Produtos Bimestral'!AG8),0)</f>
        <v>0</v>
      </c>
      <c r="AK39" s="22" t="str">
        <f>'Formulário Anual 2024'!AK39</f>
        <v>✖</v>
      </c>
      <c r="AL39" s="23">
        <f>IF($B39&gt;0,IF(AK39="✖",0,'Tabela de Produtos Bimestral'!AH8),0)</f>
        <v>0</v>
      </c>
      <c r="AM39" s="132">
        <f t="shared" si="2"/>
        <v>288.52750000000003</v>
      </c>
      <c r="AN39" s="111"/>
    </row>
    <row r="40" spans="1:40" ht="15.75" customHeight="1">
      <c r="A40" s="11" t="s">
        <v>72</v>
      </c>
      <c r="B40" s="21">
        <f>'Formulário Anual 2024'!B40</f>
        <v>50</v>
      </c>
      <c r="C40" s="22" t="str">
        <f>'Formulário Anual 2024'!C40</f>
        <v>✔</v>
      </c>
      <c r="D40" s="23">
        <f>IF($B40&gt;0,IF(C40="✖",0,'Tabela de Produtos Bimestral'!C9),0)</f>
        <v>221.5925</v>
      </c>
      <c r="E40" s="24"/>
      <c r="F40" s="24"/>
      <c r="G40" s="24"/>
      <c r="H40" s="24"/>
      <c r="I40" s="24"/>
      <c r="J40" s="24"/>
      <c r="K40" s="24"/>
      <c r="L40" s="24"/>
      <c r="M40" s="22" t="str">
        <f>'Formulário Anual 2024'!M40</f>
        <v>✖</v>
      </c>
      <c r="N40" s="25">
        <f>IF($B40&gt;0,IF(M40="✖",0,IF(M$37="✖",'Tabela de Produtos Bimestral'!U9,'Tabela de Produtos Bimestral'!AA9)),0)</f>
        <v>0</v>
      </c>
      <c r="O40" s="24"/>
      <c r="P40" s="24"/>
      <c r="Q40" s="24"/>
      <c r="R40" s="24"/>
      <c r="S40" s="24"/>
      <c r="T40" s="24"/>
      <c r="U40" s="24"/>
      <c r="V40" s="24"/>
      <c r="W40" s="22" t="str">
        <f>'Formulário Anual 2024'!W40</f>
        <v>✔</v>
      </c>
      <c r="X40" s="25">
        <f>IF($B40&gt;0,IF(W40="✖",0,IF(W$37="✖",'Tabela de Produtos Bimestral'!R9,'Tabela de Produtos Bimestral'!X9)),0)</f>
        <v>9.5549999999999997</v>
      </c>
      <c r="Y40" s="22" t="str">
        <f>'Formulário Anual 2024'!Y40</f>
        <v>✔</v>
      </c>
      <c r="Z40" s="25">
        <f>IF($B40&gt;0,IF(Y40="✖",0,IF(Y$37="✖",'Tabela de Produtos Bimestral'!T9,'Tabela de Produtos Bimestral'!Z9)),0)</f>
        <v>57.38</v>
      </c>
      <c r="AA40" s="22" t="str">
        <f>'Formulário Anual 2024'!AA40</f>
        <v>✖</v>
      </c>
      <c r="AB40" s="25">
        <f>IF($B40&gt;0,IF(AA40="✖",0,IF(AA$37="✖",'Tabela de Produtos Bimestral'!W9,'Tabela de Produtos Bimestral'!AC9)),0)</f>
        <v>0</v>
      </c>
      <c r="AC40" s="22" t="str">
        <f>'Formulário Anual 2024'!AC40</f>
        <v>✖</v>
      </c>
      <c r="AD40" s="23">
        <f>IF($B40&gt;0,IF(AC40="✖",0,'Tabela de Produtos Bimestral'!AD9),0)</f>
        <v>0</v>
      </c>
      <c r="AE40" s="22" t="str">
        <f>'Formulário Anual 2024'!AE40</f>
        <v>✖</v>
      </c>
      <c r="AF40" s="23">
        <f>IF($B40&gt;0,IF(AE40="✖",0,'Tabela de Produtos Bimestral'!AE9),0)</f>
        <v>0</v>
      </c>
      <c r="AG40" s="22" t="str">
        <f>'Formulário Anual 2024'!AG40</f>
        <v>✖</v>
      </c>
      <c r="AH40" s="23">
        <f>IF($B40&gt;0,IF(AG40="✖",0,'Tabela de Produtos Bimestral'!AF9),0)</f>
        <v>0</v>
      </c>
      <c r="AI40" s="22" t="str">
        <f>'Formulário Anual 2024'!AI40</f>
        <v>✖</v>
      </c>
      <c r="AJ40" s="23">
        <f>IF($B40&gt;0,IF(AI40="✖",0,'Tabela de Produtos Bimestral'!AG9),0)</f>
        <v>0</v>
      </c>
      <c r="AK40" s="22" t="str">
        <f>'Formulário Anual 2024'!AK40</f>
        <v>✖</v>
      </c>
      <c r="AL40" s="23">
        <f>IF($B40&gt;0,IF(AK40="✖",0,'Tabela de Produtos Bimestral'!AH9),0)</f>
        <v>0</v>
      </c>
      <c r="AM40" s="132">
        <f t="shared" si="2"/>
        <v>288.52750000000003</v>
      </c>
      <c r="AN40" s="111"/>
    </row>
    <row r="41" spans="1:40" ht="15.75" customHeight="1">
      <c r="A41" s="11" t="s">
        <v>73</v>
      </c>
      <c r="B41" s="21">
        <f>'Formulário Anual 2024'!B41</f>
        <v>70</v>
      </c>
      <c r="C41" s="22" t="str">
        <f>'Formulário Anual 2024'!C41</f>
        <v>✔</v>
      </c>
      <c r="D41" s="23">
        <f>IF($B41&gt;0,IF(C41="✖",0,'Tabela de Produtos Bimestral'!C10),0)</f>
        <v>221.5925</v>
      </c>
      <c r="E41" s="24"/>
      <c r="F41" s="24"/>
      <c r="G41" s="24"/>
      <c r="H41" s="24"/>
      <c r="I41" s="24"/>
      <c r="J41" s="24"/>
      <c r="K41" s="24"/>
      <c r="L41" s="24"/>
      <c r="M41" s="22" t="str">
        <f>'Formulário Anual 2024'!M41</f>
        <v>✖</v>
      </c>
      <c r="N41" s="25">
        <f>IF($B41&gt;0,IF(M41="✖",0,IF(M$37="✖",'Tabela de Produtos Bimestral'!U10,'Tabela de Produtos Bimestral'!AA10)),0)</f>
        <v>0</v>
      </c>
      <c r="O41" s="24"/>
      <c r="P41" s="24"/>
      <c r="Q41" s="24"/>
      <c r="R41" s="24"/>
      <c r="S41" s="24"/>
      <c r="T41" s="24"/>
      <c r="U41" s="24"/>
      <c r="V41" s="24"/>
      <c r="W41" s="22" t="str">
        <f>'Formulário Anual 2024'!W41</f>
        <v>✔</v>
      </c>
      <c r="X41" s="25">
        <f>IF($B41&gt;0,IF(W41="✖",0,IF(W$37="✖",'Tabela de Produtos Bimestral'!R10,'Tabela de Produtos Bimestral'!X10)),0)</f>
        <v>9.5549999999999997</v>
      </c>
      <c r="Y41" s="22" t="str">
        <f>'Formulário Anual 2024'!Y41</f>
        <v>✔</v>
      </c>
      <c r="Z41" s="25">
        <f>IF($B41&gt;0,IF(Y41="✖",0,IF(Y$37="✖",'Tabela de Produtos Bimestral'!T10,'Tabela de Produtos Bimestral'!Z10)),0)</f>
        <v>57.38</v>
      </c>
      <c r="AA41" s="22" t="str">
        <f>'Formulário Anual 2024'!AA41</f>
        <v>✔</v>
      </c>
      <c r="AB41" s="25">
        <f>IF($B41&gt;0,IF(AA41="✖",0,IF(AA$37="✖",'Tabela de Produtos Bimestral'!W10,'Tabela de Produtos Bimestral'!AC10)),0)</f>
        <v>60.11</v>
      </c>
      <c r="AC41" s="22" t="str">
        <f>'Formulário Anual 2024'!AC41</f>
        <v>✖</v>
      </c>
      <c r="AD41" s="23">
        <f>IF($B41&gt;0,IF(AC41="✖",0,'Tabela de Produtos Bimestral'!AD10),0)</f>
        <v>0</v>
      </c>
      <c r="AE41" s="22" t="str">
        <f>'Formulário Anual 2024'!AE41</f>
        <v>✖</v>
      </c>
      <c r="AF41" s="23">
        <f>IF($B41&gt;0,IF(AE41="✖",0,'Tabela de Produtos Bimestral'!AE10),0)</f>
        <v>0</v>
      </c>
      <c r="AG41" s="22" t="str">
        <f>'Formulário Anual 2024'!AG41</f>
        <v>✖</v>
      </c>
      <c r="AH41" s="23">
        <f>IF($B41&gt;0,IF(AG41="✖",0,'Tabela de Produtos Bimestral'!AF10),0)</f>
        <v>0</v>
      </c>
      <c r="AI41" s="22" t="str">
        <f>'Formulário Anual 2024'!AI41</f>
        <v>✖</v>
      </c>
      <c r="AJ41" s="23">
        <f>IF($B41&gt;0,IF(AI41="✖",0,'Tabela de Produtos Bimestral'!AG10),0)</f>
        <v>0</v>
      </c>
      <c r="AK41" s="22" t="str">
        <f>'Formulário Anual 2024'!AK41</f>
        <v>✖</v>
      </c>
      <c r="AL41" s="23">
        <f>IF($B41&gt;0,IF(AK41="✖",0,'Tabela de Produtos Bimestral'!AH10),0)</f>
        <v>0</v>
      </c>
      <c r="AM41" s="132">
        <f t="shared" si="2"/>
        <v>348.63750000000005</v>
      </c>
      <c r="AN41" s="111"/>
    </row>
    <row r="42" spans="1:40" ht="15.75" customHeight="1">
      <c r="A42" s="11" t="s">
        <v>74</v>
      </c>
      <c r="B42" s="21">
        <f>'Formulário Anual 2024'!B42</f>
        <v>60</v>
      </c>
      <c r="C42" s="22" t="str">
        <f>'Formulário Anual 2024'!C42</f>
        <v>✔</v>
      </c>
      <c r="D42" s="23">
        <f>IF($B42&gt;0,IF(C42="✖",0,'Tabela de Produtos Bimestral'!C11),0)</f>
        <v>221.5925</v>
      </c>
      <c r="E42" s="24"/>
      <c r="F42" s="24"/>
      <c r="G42" s="24"/>
      <c r="H42" s="24"/>
      <c r="I42" s="22" t="str">
        <f>'Formulário Anual 2024'!I42</f>
        <v>✔</v>
      </c>
      <c r="J42" s="23">
        <f>IF($B42&gt;0,IF(I42="✖",0,'Tabela de Produtos Bimestral'!H11),0)</f>
        <v>41.407499999999999</v>
      </c>
      <c r="K42" s="24"/>
      <c r="L42" s="24"/>
      <c r="M42" s="22" t="str">
        <f>'Formulário Anual 2024'!M42</f>
        <v>✖</v>
      </c>
      <c r="N42" s="25">
        <f>IF($B42&gt;0,IF(M42="✖",0,IF(M$37="✖",'Tabela de Produtos Bimestral'!U11,'Tabela de Produtos Bimestral'!AA11)),0)</f>
        <v>0</v>
      </c>
      <c r="O42" s="24"/>
      <c r="P42" s="24"/>
      <c r="Q42" s="24"/>
      <c r="R42" s="24"/>
      <c r="S42" s="24"/>
      <c r="T42" s="24"/>
      <c r="U42" s="24"/>
      <c r="V42" s="24"/>
      <c r="W42" s="22" t="str">
        <f>'Formulário Anual 2024'!W42</f>
        <v>✔</v>
      </c>
      <c r="X42" s="25">
        <f>IF($B42&gt;0,IF(W42="✖",0,IF(W$37="✖",'Tabela de Produtos Bimestral'!R11,'Tabela de Produtos Bimestral'!X11)),0)</f>
        <v>9.5549999999999997</v>
      </c>
      <c r="Y42" s="22" t="str">
        <f>'Formulário Anual 2024'!Y42</f>
        <v>✔</v>
      </c>
      <c r="Z42" s="25">
        <f>IF($B42&gt;0,IF(Y42="✖",0,IF(Y$37="✖",'Tabela de Produtos Bimestral'!T11,'Tabela de Produtos Bimestral'!Z11)),0)</f>
        <v>57.38</v>
      </c>
      <c r="AA42" s="22" t="str">
        <f>'Formulário Anual 2024'!AA42</f>
        <v>✔</v>
      </c>
      <c r="AB42" s="25">
        <f>IF($B42&gt;0,IF(AA42="✖",0,IF(AA$37="✖",'Tabela de Produtos Bimestral'!W11,'Tabela de Produtos Bimestral'!AC11)),0)</f>
        <v>60.11</v>
      </c>
      <c r="AC42" s="22" t="str">
        <f>'Formulário Anual 2024'!AC42</f>
        <v>✖</v>
      </c>
      <c r="AD42" s="23">
        <f>IF($B42&gt;0,IF(AC42="✖",0,'Tabela de Produtos Bimestral'!AD11),0)</f>
        <v>0</v>
      </c>
      <c r="AE42" s="22" t="str">
        <f>'Formulário Anual 2024'!AE42</f>
        <v>✖</v>
      </c>
      <c r="AF42" s="23">
        <f>IF($B42&gt;0,IF(AE42="✖",0,'Tabela de Produtos Bimestral'!AE11),0)</f>
        <v>0</v>
      </c>
      <c r="AG42" s="22" t="str">
        <f>'Formulário Anual 2024'!AG42</f>
        <v>✖</v>
      </c>
      <c r="AH42" s="23">
        <f>IF($B42&gt;0,IF(AG42="✖",0,'Tabela de Produtos Bimestral'!AF11),0)</f>
        <v>0</v>
      </c>
      <c r="AI42" s="22" t="str">
        <f>'Formulário Anual 2024'!AI42</f>
        <v>✖</v>
      </c>
      <c r="AJ42" s="23">
        <f>IF($B42&gt;0,IF(AI42="✖",0,'Tabela de Produtos Bimestral'!AG11),0)</f>
        <v>0</v>
      </c>
      <c r="AK42" s="22" t="str">
        <f>'Formulário Anual 2024'!AK42</f>
        <v>✖</v>
      </c>
      <c r="AL42" s="23">
        <f>IF($B42&gt;0,IF(AK42="✖",0,'Tabela de Produtos Bimestral'!AH11),0)</f>
        <v>0</v>
      </c>
      <c r="AM42" s="132">
        <f t="shared" si="2"/>
        <v>390.04500000000002</v>
      </c>
      <c r="AN42" s="111"/>
    </row>
    <row r="43" spans="1:40" ht="21" customHeight="1">
      <c r="A43" s="26"/>
      <c r="B43" s="27"/>
      <c r="C43" s="134" t="s">
        <v>55</v>
      </c>
      <c r="D43" s="135"/>
      <c r="E43" s="135"/>
      <c r="F43" s="135"/>
      <c r="G43" s="135"/>
      <c r="H43" s="135"/>
      <c r="I43" s="135"/>
      <c r="J43" s="120"/>
      <c r="K43" s="134" t="s">
        <v>56</v>
      </c>
      <c r="L43" s="120"/>
      <c r="M43" s="134" t="str">
        <f>IF(M37="✔","*Não se aplica desconto","Desconto aplicável")</f>
        <v>Desconto aplicável</v>
      </c>
      <c r="N43" s="120"/>
      <c r="O43" s="134" t="s">
        <v>55</v>
      </c>
      <c r="P43" s="135"/>
      <c r="Q43" s="135"/>
      <c r="R43" s="135"/>
      <c r="S43" s="135"/>
      <c r="T43" s="120"/>
      <c r="U43" s="134" t="str">
        <f>IF(U37="✔","*Não se aplica desconto","Desconto aplicável")</f>
        <v>Desconto aplicável</v>
      </c>
      <c r="V43" s="120"/>
      <c r="W43" s="134" t="str">
        <f>IF(W37="✔","*Não se aplica desconto","Desconto aplicável")</f>
        <v>Desconto aplicável</v>
      </c>
      <c r="X43" s="120"/>
      <c r="Y43" s="134" t="str">
        <f>IF(Y37="✔","*Não se aplica desconto","Desconto aplicável")</f>
        <v>Desconto aplicável</v>
      </c>
      <c r="Z43" s="120"/>
      <c r="AA43" s="134" t="str">
        <f>IF(AA37="✔","*Não se aplica desconto","Desconto aplicável")</f>
        <v>Desconto aplicável</v>
      </c>
      <c r="AB43" s="120"/>
      <c r="AC43" s="134" t="s">
        <v>56</v>
      </c>
      <c r="AD43" s="135"/>
      <c r="AE43" s="135"/>
      <c r="AF43" s="135"/>
      <c r="AG43" s="135"/>
      <c r="AH43" s="135"/>
      <c r="AI43" s="135"/>
      <c r="AJ43" s="135"/>
      <c r="AK43" s="135"/>
      <c r="AL43" s="120"/>
    </row>
    <row r="44" spans="1:40" ht="21" customHeight="1">
      <c r="A44" s="26"/>
      <c r="B44" s="27"/>
      <c r="C44" s="121"/>
      <c r="D44" s="125"/>
      <c r="E44" s="125"/>
      <c r="F44" s="125"/>
      <c r="G44" s="125"/>
      <c r="H44" s="125"/>
      <c r="I44" s="125"/>
      <c r="J44" s="122"/>
      <c r="K44" s="121"/>
      <c r="L44" s="122"/>
      <c r="M44" s="121"/>
      <c r="N44" s="122"/>
      <c r="O44" s="121"/>
      <c r="P44" s="125"/>
      <c r="Q44" s="125"/>
      <c r="R44" s="125"/>
      <c r="S44" s="125"/>
      <c r="T44" s="122"/>
      <c r="U44" s="121"/>
      <c r="V44" s="122"/>
      <c r="W44" s="121"/>
      <c r="X44" s="122"/>
      <c r="Y44" s="121"/>
      <c r="Z44" s="122"/>
      <c r="AA44" s="121"/>
      <c r="AB44" s="122"/>
      <c r="AC44" s="121"/>
      <c r="AD44" s="125"/>
      <c r="AE44" s="125"/>
      <c r="AF44" s="125"/>
      <c r="AG44" s="125"/>
      <c r="AH44" s="125"/>
      <c r="AI44" s="125"/>
      <c r="AJ44" s="125"/>
      <c r="AK44" s="125"/>
      <c r="AL44" s="122"/>
    </row>
    <row r="45" spans="1:40" ht="15.75" customHeight="1">
      <c r="B45" s="6"/>
      <c r="L45" s="16"/>
    </row>
    <row r="46" spans="1:40" ht="15.75" customHeight="1">
      <c r="B46" s="6"/>
    </row>
    <row r="47" spans="1:40" ht="21" customHeight="1">
      <c r="A47" s="126" t="s">
        <v>62</v>
      </c>
      <c r="B47" s="136" t="s">
        <v>34</v>
      </c>
      <c r="C47" s="110"/>
      <c r="D47" s="110"/>
      <c r="E47" s="110"/>
      <c r="F47" s="110"/>
      <c r="G47" s="110"/>
      <c r="H47" s="110"/>
      <c r="I47" s="110"/>
      <c r="J47" s="110"/>
      <c r="K47" s="111"/>
    </row>
    <row r="48" spans="1:40" ht="92.25" customHeight="1">
      <c r="A48" s="128"/>
      <c r="B48" s="118" t="s">
        <v>57</v>
      </c>
      <c r="C48" s="111"/>
      <c r="D48" s="136" t="s">
        <v>58</v>
      </c>
      <c r="E48" s="111"/>
      <c r="F48" s="136" t="s">
        <v>59</v>
      </c>
      <c r="G48" s="111"/>
      <c r="H48" s="136" t="s">
        <v>60</v>
      </c>
      <c r="I48" s="111"/>
      <c r="J48" s="136" t="s">
        <v>61</v>
      </c>
      <c r="K48" s="111"/>
    </row>
    <row r="49" spans="1:34" ht="15.75" customHeight="1">
      <c r="A49" s="11" t="s">
        <v>70</v>
      </c>
      <c r="B49" s="152">
        <f t="shared" ref="B49:B53" si="3">SUM(C38:AL38)</f>
        <v>288.52750000000003</v>
      </c>
      <c r="C49" s="111"/>
      <c r="D49" s="153" t="str">
        <f>IF($C$149&lt;100,"0%",IF($C$149&lt;200,"5%",IF($C$149&lt;300,"10%",IF($C$149&lt;400,"15%","20%"))))</f>
        <v>20%</v>
      </c>
      <c r="E49" s="120"/>
      <c r="F49" s="154">
        <f>H150</f>
        <v>0.1208814</v>
      </c>
      <c r="G49" s="111"/>
      <c r="H49" s="138">
        <f>'cálculos 3º Bim'!AM7</f>
        <v>150.48758837049999</v>
      </c>
      <c r="I49" s="111"/>
      <c r="J49" s="138">
        <f>'cálculos 3º Bim'!AN7</f>
        <v>195.94439186150001</v>
      </c>
      <c r="K49" s="111"/>
    </row>
    <row r="50" spans="1:34" ht="15.75" customHeight="1">
      <c r="A50" s="11" t="s">
        <v>71</v>
      </c>
      <c r="B50" s="152">
        <f t="shared" si="3"/>
        <v>288.52750000000003</v>
      </c>
      <c r="C50" s="111"/>
      <c r="D50" s="148"/>
      <c r="E50" s="149"/>
      <c r="F50" s="154">
        <f>H150</f>
        <v>0.1208814</v>
      </c>
      <c r="G50" s="111"/>
      <c r="H50" s="138">
        <f>'cálculos 3º Bim'!AM8</f>
        <v>150.48758837049999</v>
      </c>
      <c r="I50" s="111"/>
      <c r="J50" s="138">
        <f>'cálculos 3º Bim'!AN8</f>
        <v>195.94439186150001</v>
      </c>
      <c r="K50" s="111"/>
    </row>
    <row r="51" spans="1:34" ht="15.75" customHeight="1">
      <c r="A51" s="11" t="s">
        <v>72</v>
      </c>
      <c r="B51" s="152">
        <f t="shared" si="3"/>
        <v>288.52750000000003</v>
      </c>
      <c r="C51" s="111"/>
      <c r="D51" s="148"/>
      <c r="E51" s="149"/>
      <c r="F51" s="154">
        <f>H150</f>
        <v>0.1208814</v>
      </c>
      <c r="G51" s="111"/>
      <c r="H51" s="138">
        <f>'cálculos 3º Bim'!AM9</f>
        <v>150.48758837049999</v>
      </c>
      <c r="I51" s="111"/>
      <c r="J51" s="138">
        <f>'cálculos 3º Bim'!AN9</f>
        <v>195.94439186150001</v>
      </c>
      <c r="K51" s="111"/>
    </row>
    <row r="52" spans="1:34" ht="15.75" customHeight="1">
      <c r="A52" s="11" t="s">
        <v>73</v>
      </c>
      <c r="B52" s="152">
        <f t="shared" si="3"/>
        <v>348.63750000000005</v>
      </c>
      <c r="C52" s="111"/>
      <c r="D52" s="148"/>
      <c r="E52" s="149"/>
      <c r="F52" s="154">
        <f>H150</f>
        <v>0.1208814</v>
      </c>
      <c r="G52" s="111"/>
      <c r="H52" s="138">
        <f>'cálculos 3º Bim'!AM10</f>
        <v>150.48758837049999</v>
      </c>
      <c r="I52" s="111"/>
      <c r="J52" s="138">
        <f>'cálculos 3º Bim'!AN10</f>
        <v>236.76621090750001</v>
      </c>
      <c r="K52" s="111"/>
    </row>
    <row r="53" spans="1:34" ht="15.75" customHeight="1">
      <c r="A53" s="11" t="s">
        <v>74</v>
      </c>
      <c r="B53" s="152">
        <f t="shared" si="3"/>
        <v>390.04500000000002</v>
      </c>
      <c r="C53" s="111"/>
      <c r="D53" s="121"/>
      <c r="E53" s="122"/>
      <c r="F53" s="154">
        <f>H150</f>
        <v>0.1208814</v>
      </c>
      <c r="G53" s="111"/>
      <c r="H53" s="138">
        <f>'cálculos 3º Bim'!AM11</f>
        <v>178.60819179999999</v>
      </c>
      <c r="I53" s="111"/>
      <c r="J53" s="138">
        <f>'cálculos 3º Bim'!AN11</f>
        <v>264.88681433700003</v>
      </c>
      <c r="K53" s="111"/>
    </row>
    <row r="54" spans="1:34" ht="15.75" customHeight="1">
      <c r="B54" s="6"/>
    </row>
    <row r="55" spans="1:34" ht="15.75" customHeight="1">
      <c r="B55" s="6"/>
    </row>
    <row r="56" spans="1:34" ht="42" customHeight="1">
      <c r="A56" s="126" t="s">
        <v>75</v>
      </c>
      <c r="B56" s="129" t="s">
        <v>28</v>
      </c>
      <c r="C56" s="115" t="s">
        <v>29</v>
      </c>
      <c r="D56" s="111"/>
      <c r="E56" s="141" t="s">
        <v>30</v>
      </c>
      <c r="F56" s="142"/>
      <c r="G56" s="142"/>
      <c r="H56" s="142"/>
      <c r="I56" s="142"/>
      <c r="J56" s="143"/>
      <c r="K56" s="116" t="s">
        <v>31</v>
      </c>
      <c r="L56" s="111"/>
      <c r="M56" s="116" t="s">
        <v>32</v>
      </c>
      <c r="N56" s="110"/>
      <c r="O56" s="110"/>
      <c r="P56" s="111"/>
      <c r="Q56" s="177" t="s">
        <v>76</v>
      </c>
      <c r="R56" s="120"/>
      <c r="S56" s="33" t="s">
        <v>33</v>
      </c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146" t="s">
        <v>34</v>
      </c>
      <c r="AH56" s="143"/>
    </row>
    <row r="57" spans="1:34" ht="78" customHeight="1">
      <c r="A57" s="127"/>
      <c r="B57" s="127"/>
      <c r="C57" s="119" t="s">
        <v>35</v>
      </c>
      <c r="D57" s="120"/>
      <c r="E57" s="119" t="s">
        <v>77</v>
      </c>
      <c r="F57" s="120"/>
      <c r="G57" s="119" t="s">
        <v>63</v>
      </c>
      <c r="H57" s="120"/>
      <c r="I57" s="119" t="s">
        <v>78</v>
      </c>
      <c r="J57" s="120"/>
      <c r="K57" s="123" t="s">
        <v>39</v>
      </c>
      <c r="L57" s="120"/>
      <c r="M57" s="123" t="s">
        <v>40</v>
      </c>
      <c r="N57" s="120"/>
      <c r="O57" s="123" t="s">
        <v>79</v>
      </c>
      <c r="P57" s="120"/>
      <c r="Q57" s="178"/>
      <c r="R57" s="179"/>
      <c r="S57" s="130" t="s">
        <v>42</v>
      </c>
      <c r="T57" s="111"/>
      <c r="U57" s="130" t="s">
        <v>68</v>
      </c>
      <c r="V57" s="111"/>
      <c r="W57" s="130" t="s">
        <v>44</v>
      </c>
      <c r="X57" s="111"/>
      <c r="Y57" s="130" t="s">
        <v>45</v>
      </c>
      <c r="Z57" s="111"/>
      <c r="AA57" s="130" t="s">
        <v>46</v>
      </c>
      <c r="AB57" s="111"/>
      <c r="AC57" s="130" t="s">
        <v>47</v>
      </c>
      <c r="AD57" s="111"/>
      <c r="AE57" s="130" t="s">
        <v>69</v>
      </c>
      <c r="AF57" s="111"/>
      <c r="AG57" s="131" t="s">
        <v>48</v>
      </c>
      <c r="AH57" s="120"/>
    </row>
    <row r="58" spans="1:34" ht="24" customHeight="1">
      <c r="A58" s="128"/>
      <c r="B58" s="128"/>
      <c r="C58" s="121"/>
      <c r="D58" s="122"/>
      <c r="E58" s="121"/>
      <c r="F58" s="122"/>
      <c r="G58" s="121"/>
      <c r="H58" s="122"/>
      <c r="I58" s="121"/>
      <c r="J58" s="122"/>
      <c r="K58" s="121"/>
      <c r="L58" s="122"/>
      <c r="M58" s="121"/>
      <c r="N58" s="122"/>
      <c r="O58" s="121"/>
      <c r="P58" s="122"/>
      <c r="Q58" s="28" t="str">
        <f>'Formulário Anual 2024'!Q58</f>
        <v>✔</v>
      </c>
      <c r="R58" s="29" t="s">
        <v>49</v>
      </c>
      <c r="S58" s="30" t="str">
        <f>'Formulário Anual 2024'!S58</f>
        <v>✖</v>
      </c>
      <c r="T58" s="9" t="s">
        <v>49</v>
      </c>
      <c r="U58" s="30" t="str">
        <f>'Formulário Anual 2024'!U58</f>
        <v>✖</v>
      </c>
      <c r="V58" s="9" t="s">
        <v>49</v>
      </c>
      <c r="W58" s="30" t="str">
        <f>'Formulário Anual 2024'!W58</f>
        <v>✖</v>
      </c>
      <c r="X58" s="9" t="s">
        <v>49</v>
      </c>
      <c r="Y58" s="30" t="str">
        <f>'Formulário Anual 2024'!Y58</f>
        <v>✖</v>
      </c>
      <c r="Z58" s="9" t="s">
        <v>49</v>
      </c>
      <c r="AA58" s="30" t="str">
        <f>'Formulário Anual 2024'!AA58</f>
        <v>✖</v>
      </c>
      <c r="AB58" s="9" t="s">
        <v>49</v>
      </c>
      <c r="AC58" s="30" t="str">
        <f>'Formulário Anual 2024'!AC58</f>
        <v>✖</v>
      </c>
      <c r="AD58" s="9" t="s">
        <v>49</v>
      </c>
      <c r="AE58" s="30" t="str">
        <f>'Formulário Anual 2024'!AE58</f>
        <v>✖</v>
      </c>
      <c r="AF58" s="9" t="s">
        <v>49</v>
      </c>
      <c r="AG58" s="121"/>
      <c r="AH58" s="122"/>
    </row>
    <row r="59" spans="1:34" ht="15.75" customHeight="1">
      <c r="A59" s="11" t="s">
        <v>80</v>
      </c>
      <c r="B59" s="21">
        <f>'Formulário Anual 2024'!B59</f>
        <v>65</v>
      </c>
      <c r="C59" s="22" t="str">
        <f>'Formulário Anual 2024'!C59</f>
        <v>✔</v>
      </c>
      <c r="D59" s="23">
        <f>IF($B59&gt;0,IF(C59="✖",0,'Tabela de Produtos Bimestral'!C12),0)</f>
        <v>193.8425</v>
      </c>
      <c r="E59" s="22" t="str">
        <f>'Formulário Anual 2024'!E59</f>
        <v>✔</v>
      </c>
      <c r="F59" s="23">
        <f>IF($B59&gt;0,IF(E59="✖",0,'Tabela de Produtos Bimestral'!D12),0)</f>
        <v>110.96250000000001</v>
      </c>
      <c r="G59" s="22" t="str">
        <f>'Formulário Anual 2024'!G59</f>
        <v>✔</v>
      </c>
      <c r="H59" s="23">
        <f>IF($B59&gt;0,IF(G59="✖",0,'Tabela de Produtos Bimestral'!H12),0)</f>
        <v>41.407499999999999</v>
      </c>
      <c r="I59" s="35"/>
      <c r="J59" s="24"/>
      <c r="K59" s="24"/>
      <c r="L59" s="24"/>
      <c r="M59" s="24"/>
      <c r="N59" s="24"/>
      <c r="O59" s="24"/>
      <c r="P59" s="24"/>
      <c r="Q59" s="22" t="str">
        <f>'Formulário Anual 2024'!Q59</f>
        <v>✔</v>
      </c>
      <c r="R59" s="25">
        <f>IF($B59&gt;0,IF(Q59="✖",0,IF(Q$58="✖",'Tabela de Produtos Bimestral'!P12,'Tabela de Produtos Bimestral'!Q12)),0)</f>
        <v>51.05</v>
      </c>
      <c r="S59" s="22" t="str">
        <f>'Formulário Anual 2024'!S59</f>
        <v>✔</v>
      </c>
      <c r="T59" s="25">
        <f>IF($B59&gt;0,IF(S59="✖",0,IF(S$58="✖",'Tabela de Produtos Bimestral'!R12,'Tabela de Produtos Bimestral'!X12)),0)</f>
        <v>9.5549999999999997</v>
      </c>
      <c r="U59" s="22" t="str">
        <f>'Formulário Anual 2024'!U59</f>
        <v>✔</v>
      </c>
      <c r="V59" s="25">
        <f>IF($B59&gt;0,IF(U59="✖",0,IF(U$58="✖",'Tabela de Produtos Bimestral'!W12,'Tabela de Produtos Bimestral'!AC12)),0)</f>
        <v>60.11</v>
      </c>
      <c r="W59" s="22" t="str">
        <f>'Formulário Anual 2024'!W59</f>
        <v>✖</v>
      </c>
      <c r="X59" s="23">
        <f>IF($B59&gt;0,IF(W59="✖",0,'Tabela de Produtos Bimestral'!AD12),0)</f>
        <v>0</v>
      </c>
      <c r="Y59" s="22" t="str">
        <f>'Formulário Anual 2024'!Y59</f>
        <v>✖</v>
      </c>
      <c r="Z59" s="23">
        <f>IF($B59&gt;0,IF(Y59="✖",0,'Tabela de Produtos Bimestral'!AE12),0)</f>
        <v>0</v>
      </c>
      <c r="AA59" s="22" t="str">
        <f>'Formulário Anual 2024'!AA59</f>
        <v>✖</v>
      </c>
      <c r="AB59" s="23">
        <f>IF($B59&gt;0,IF(AA59="✖",0,'Tabela de Produtos Bimestral'!AF12),0)</f>
        <v>0</v>
      </c>
      <c r="AC59" s="22" t="str">
        <f>'Formulário Anual 2024'!AC59</f>
        <v>✖</v>
      </c>
      <c r="AD59" s="23">
        <f>IF($B59&gt;0,IF(AC59="✖",0,'Tabela de Produtos Bimestral'!AG12),0)</f>
        <v>0</v>
      </c>
      <c r="AE59" s="22" t="str">
        <f>'Formulário Anual 2024'!AE59</f>
        <v>✖</v>
      </c>
      <c r="AF59" s="23">
        <f>IF($B59&gt;0,IF(AE59="✖",0,'Tabela de Produtos Bimestral'!AH12),0)</f>
        <v>0</v>
      </c>
      <c r="AG59" s="132">
        <f t="shared" ref="AG59:AG62" si="4">SUM(C59:AF59)</f>
        <v>466.92750000000001</v>
      </c>
      <c r="AH59" s="111"/>
    </row>
    <row r="60" spans="1:34" ht="15.75" customHeight="1">
      <c r="A60" s="11" t="s">
        <v>81</v>
      </c>
      <c r="B60" s="21">
        <f>'Formulário Anual 2024'!B60</f>
        <v>60</v>
      </c>
      <c r="C60" s="22" t="str">
        <f>'Formulário Anual 2024'!C60</f>
        <v>✔</v>
      </c>
      <c r="D60" s="23">
        <f>IF($B60&gt;0,IF(C60="✖",0,'Tabela de Produtos Bimestral'!C13),0)</f>
        <v>193.8425</v>
      </c>
      <c r="E60" s="22" t="str">
        <f>'Formulário Anual 2024'!E60</f>
        <v>✔</v>
      </c>
      <c r="F60" s="23">
        <f>IF($B60&gt;0,IF(E60="✖",0,'Tabela de Produtos Bimestral'!D13),0)</f>
        <v>110.96250000000001</v>
      </c>
      <c r="G60" s="22" t="str">
        <f>'Formulário Anual 2024'!G60</f>
        <v>✔</v>
      </c>
      <c r="H60" s="23">
        <f>IF($B60&gt;0,IF(G60="✖",0,'Tabela de Produtos Bimestral'!H13),0)</f>
        <v>41.407499999999999</v>
      </c>
      <c r="I60" s="35"/>
      <c r="J60" s="24"/>
      <c r="K60" s="24"/>
      <c r="L60" s="24"/>
      <c r="M60" s="24"/>
      <c r="N60" s="24"/>
      <c r="O60" s="24"/>
      <c r="P60" s="24"/>
      <c r="Q60" s="22" t="str">
        <f>'Formulário Anual 2024'!Q60</f>
        <v>✔</v>
      </c>
      <c r="R60" s="25">
        <f>IF($B60&gt;0,IF(Q60="✖",0,IF(Q$58="✖",'Tabela de Produtos Bimestral'!P13,'Tabela de Produtos Bimestral'!Q13)),0)</f>
        <v>51.05</v>
      </c>
      <c r="S60" s="22" t="str">
        <f>'Formulário Anual 2024'!S60</f>
        <v>✔</v>
      </c>
      <c r="T60" s="25">
        <f>IF($B60&gt;0,IF(S60="✖",0,IF(S$58="✖",'Tabela de Produtos Bimestral'!R13,'Tabela de Produtos Bimestral'!X13)),0)</f>
        <v>9.5549999999999997</v>
      </c>
      <c r="U60" s="22" t="str">
        <f>'Formulário Anual 2024'!U60</f>
        <v>✖</v>
      </c>
      <c r="V60" s="25">
        <f>IF($B60&gt;0,IF(U60="✖",0,IF(U$58="✖",'Tabela de Produtos Bimestral'!W13,'Tabela de Produtos Bimestral'!AC13)),0)</f>
        <v>0</v>
      </c>
      <c r="W60" s="22" t="str">
        <f>'Formulário Anual 2024'!W60</f>
        <v>✖</v>
      </c>
      <c r="X60" s="23">
        <f>IF($B60&gt;0,IF(W60="✖",0,'Tabela de Produtos Bimestral'!AD13),0)</f>
        <v>0</v>
      </c>
      <c r="Y60" s="22" t="str">
        <f>'Formulário Anual 2024'!Y60</f>
        <v>✖</v>
      </c>
      <c r="Z60" s="23">
        <f>IF($B60&gt;0,IF(Y60="✖",0,'Tabela de Produtos Bimestral'!AE13),0)</f>
        <v>0</v>
      </c>
      <c r="AA60" s="22" t="str">
        <f>'Formulário Anual 2024'!AA60</f>
        <v>✖</v>
      </c>
      <c r="AB60" s="23">
        <f>IF($B60&gt;0,IF(AA60="✖",0,'Tabela de Produtos Bimestral'!AF13),0)</f>
        <v>0</v>
      </c>
      <c r="AC60" s="22" t="str">
        <f>'Formulário Anual 2024'!AC60</f>
        <v>✖</v>
      </c>
      <c r="AD60" s="23">
        <f>IF($B60&gt;0,IF(AC60="✖",0,'Tabela de Produtos Bimestral'!AG13),0)</f>
        <v>0</v>
      </c>
      <c r="AE60" s="22" t="str">
        <f>'Formulário Anual 2024'!AE60</f>
        <v>✖</v>
      </c>
      <c r="AF60" s="23">
        <f>IF($B60&gt;0,IF(AE60="✖",0,'Tabela de Produtos Bimestral'!AH13),0)</f>
        <v>0</v>
      </c>
      <c r="AG60" s="132">
        <f t="shared" si="4"/>
        <v>406.8175</v>
      </c>
      <c r="AH60" s="111"/>
    </row>
    <row r="61" spans="1:34" ht="15.75" customHeight="1">
      <c r="A61" s="11" t="s">
        <v>82</v>
      </c>
      <c r="B61" s="21">
        <f>'Formulário Anual 2024'!B61</f>
        <v>45</v>
      </c>
      <c r="C61" s="22" t="str">
        <f>'Formulário Anual 2024'!C61</f>
        <v>✔</v>
      </c>
      <c r="D61" s="23">
        <f>IF($B61&gt;0,IF(C61="✖",0,'Tabela de Produtos Bimestral'!C14),0)</f>
        <v>193.8425</v>
      </c>
      <c r="E61" s="22" t="str">
        <f>'Formulário Anual 2024'!E61</f>
        <v>✔</v>
      </c>
      <c r="F61" s="23">
        <f>IF($B61&gt;0,IF(E61="✖",0,'Tabela de Produtos Bimestral'!D14),0)</f>
        <v>110.96250000000001</v>
      </c>
      <c r="G61" s="22" t="str">
        <f>'Formulário Anual 2024'!G61</f>
        <v>✔</v>
      </c>
      <c r="H61" s="23">
        <f>IF($B61&gt;0,IF(G61="✖",0,'Tabela de Produtos Bimestral'!H14),0)</f>
        <v>41.407499999999999</v>
      </c>
      <c r="I61" s="35"/>
      <c r="J61" s="24"/>
      <c r="K61" s="24"/>
      <c r="L61" s="24"/>
      <c r="M61" s="24"/>
      <c r="N61" s="24"/>
      <c r="O61" s="24"/>
      <c r="P61" s="24"/>
      <c r="Q61" s="22" t="str">
        <f>'Formulário Anual 2024'!Q61</f>
        <v>✔</v>
      </c>
      <c r="R61" s="25">
        <f>IF($B61&gt;0,IF(Q61="✖",0,IF(Q$58="✖",'Tabela de Produtos Bimestral'!P14,'Tabela de Produtos Bimestral'!Q14)),0)</f>
        <v>51.05</v>
      </c>
      <c r="S61" s="22" t="str">
        <f>'Formulário Anual 2024'!S61</f>
        <v>✔</v>
      </c>
      <c r="T61" s="25">
        <f>IF($B61&gt;0,IF(S61="✖",0,IF(S$58="✖",'Tabela de Produtos Bimestral'!R14,'Tabela de Produtos Bimestral'!X14)),0)</f>
        <v>9.5549999999999997</v>
      </c>
      <c r="U61" s="22" t="str">
        <f>'Formulário Anual 2024'!U61</f>
        <v>✖</v>
      </c>
      <c r="V61" s="25">
        <f>IF($B61&gt;0,IF(U61="✖",0,IF(U$58="✖",'Tabela de Produtos Bimestral'!W14,'Tabela de Produtos Bimestral'!AC14)),0)</f>
        <v>0</v>
      </c>
      <c r="W61" s="22" t="str">
        <f>'Formulário Anual 2024'!W61</f>
        <v>✖</v>
      </c>
      <c r="X61" s="23">
        <f>IF($B61&gt;0,IF(W61="✖",0,'Tabela de Produtos Bimestral'!AD14),0)</f>
        <v>0</v>
      </c>
      <c r="Y61" s="22" t="str">
        <f>'Formulário Anual 2024'!Y61</f>
        <v>✖</v>
      </c>
      <c r="Z61" s="23">
        <f>IF($B61&gt;0,IF(Y61="✖",0,'Tabela de Produtos Bimestral'!AE14),0)</f>
        <v>0</v>
      </c>
      <c r="AA61" s="22" t="str">
        <f>'Formulário Anual 2024'!AA61</f>
        <v>✖</v>
      </c>
      <c r="AB61" s="23">
        <f>IF($B61&gt;0,IF(AA61="✖",0,'Tabela de Produtos Bimestral'!AF14),0)</f>
        <v>0</v>
      </c>
      <c r="AC61" s="22" t="str">
        <f>'Formulário Anual 2024'!AC61</f>
        <v>✖</v>
      </c>
      <c r="AD61" s="23">
        <f>IF($B61&gt;0,IF(AC61="✖",0,'Tabela de Produtos Bimestral'!AG14),0)</f>
        <v>0</v>
      </c>
      <c r="AE61" s="22" t="str">
        <f>'Formulário Anual 2024'!AE61</f>
        <v>✖</v>
      </c>
      <c r="AF61" s="23">
        <f>IF($B61&gt;0,IF(AE61="✖",0,'Tabela de Produtos Bimestral'!AH14),0)</f>
        <v>0</v>
      </c>
      <c r="AG61" s="132">
        <f t="shared" si="4"/>
        <v>406.8175</v>
      </c>
      <c r="AH61" s="111"/>
    </row>
    <row r="62" spans="1:34" ht="15.75" customHeight="1">
      <c r="A62" s="11" t="s">
        <v>83</v>
      </c>
      <c r="B62" s="21">
        <f>'Formulário Anual 2024'!B62</f>
        <v>40</v>
      </c>
      <c r="C62" s="22" t="str">
        <f>'Formulário Anual 2024'!C62</f>
        <v>✔</v>
      </c>
      <c r="D62" s="23">
        <f>IF($B62&gt;0,IF(C62="✖",0,'Tabela de Produtos Bimestral'!C15),0)</f>
        <v>193.8425</v>
      </c>
      <c r="E62" s="22" t="str">
        <f>'Formulário Anual 2024'!E62</f>
        <v>✔</v>
      </c>
      <c r="F62" s="23">
        <f>IF($B62&gt;0,IF(E62="✖",0,'Tabela de Produtos Bimestral'!D15),0)</f>
        <v>110.96250000000001</v>
      </c>
      <c r="G62" s="22" t="str">
        <f>'Formulário Anual 2024'!G62</f>
        <v>✔</v>
      </c>
      <c r="H62" s="23">
        <f>IF($B62&gt;0,IF(G62="✖",0,'Tabela de Produtos Bimestral'!H15),0)</f>
        <v>41.407499999999999</v>
      </c>
      <c r="I62" s="35"/>
      <c r="J62" s="24"/>
      <c r="K62" s="24"/>
      <c r="L62" s="24"/>
      <c r="M62" s="24"/>
      <c r="N62" s="24"/>
      <c r="O62" s="24"/>
      <c r="P62" s="24"/>
      <c r="Q62" s="22" t="str">
        <f>'Formulário Anual 2024'!Q62</f>
        <v>✔</v>
      </c>
      <c r="R62" s="25">
        <f>IF($B62&gt;0,IF(Q62="✖",0,IF(Q$58="✖",'Tabela de Produtos Bimestral'!P15,'Tabela de Produtos Bimestral'!Q15)),0)</f>
        <v>51.05</v>
      </c>
      <c r="S62" s="22" t="str">
        <f>'Formulário Anual 2024'!S62</f>
        <v>✔</v>
      </c>
      <c r="T62" s="25">
        <f>IF($B62&gt;0,IF(S62="✖",0,IF(S$58="✖",'Tabela de Produtos Bimestral'!R15,'Tabela de Produtos Bimestral'!X15)),0)</f>
        <v>9.5549999999999997</v>
      </c>
      <c r="U62" s="22" t="str">
        <f>'Formulário Anual 2024'!U62</f>
        <v>✖</v>
      </c>
      <c r="V62" s="25">
        <f>IF($B62&gt;0,IF(U62="✖",0,IF(U$58="✖",'Tabela de Produtos Bimestral'!W15,'Tabela de Produtos Bimestral'!AC15)),0)</f>
        <v>0</v>
      </c>
      <c r="W62" s="22" t="str">
        <f>'Formulário Anual 2024'!W62</f>
        <v>✖</v>
      </c>
      <c r="X62" s="23">
        <f>IF($B62&gt;0,IF(W62="✖",0,'Tabela de Produtos Bimestral'!AD15),0)</f>
        <v>0</v>
      </c>
      <c r="Y62" s="22" t="str">
        <f>'Formulário Anual 2024'!Y62</f>
        <v>✖</v>
      </c>
      <c r="Z62" s="23">
        <f>IF($B62&gt;0,IF(Y62="✖",0,'Tabela de Produtos Bimestral'!AE15),0)</f>
        <v>0</v>
      </c>
      <c r="AA62" s="22" t="str">
        <f>'Formulário Anual 2024'!AA62</f>
        <v>✖</v>
      </c>
      <c r="AB62" s="23">
        <f>IF($B62&gt;0,IF(AA62="✖",0,'Tabela de Produtos Bimestral'!AF15),0)</f>
        <v>0</v>
      </c>
      <c r="AC62" s="22" t="str">
        <f>'Formulário Anual 2024'!AC62</f>
        <v>✖</v>
      </c>
      <c r="AD62" s="23">
        <f>IF($B62&gt;0,IF(AC62="✖",0,'Tabela de Produtos Bimestral'!AG15),0)</f>
        <v>0</v>
      </c>
      <c r="AE62" s="22" t="str">
        <f>'Formulário Anual 2024'!AE62</f>
        <v>✖</v>
      </c>
      <c r="AF62" s="23">
        <f>IF($B62&gt;0,IF(AE62="✖",0,'Tabela de Produtos Bimestral'!AH15),0)</f>
        <v>0</v>
      </c>
      <c r="AG62" s="132">
        <f t="shared" si="4"/>
        <v>406.8175</v>
      </c>
      <c r="AH62" s="111"/>
    </row>
    <row r="63" spans="1:34" ht="21" customHeight="1">
      <c r="A63" s="26"/>
      <c r="B63" s="27"/>
      <c r="C63" s="134" t="s">
        <v>55</v>
      </c>
      <c r="D63" s="135"/>
      <c r="E63" s="135"/>
      <c r="F63" s="135"/>
      <c r="G63" s="135"/>
      <c r="H63" s="120"/>
      <c r="I63" s="134" t="s">
        <v>56</v>
      </c>
      <c r="J63" s="120"/>
      <c r="K63" s="134" t="s">
        <v>55</v>
      </c>
      <c r="L63" s="135"/>
      <c r="M63" s="135"/>
      <c r="N63" s="135"/>
      <c r="O63" s="135"/>
      <c r="P63" s="120"/>
      <c r="Q63" s="134" t="str">
        <f>IF(Q58="✔","*Não se aplica desconto","Desconto aplicável")</f>
        <v>*Não se aplica desconto</v>
      </c>
      <c r="R63" s="120"/>
      <c r="S63" s="134" t="str">
        <f>IF(S58="✔","*Não se aplica desconto","Desconto aplicável")</f>
        <v>Desconto aplicável</v>
      </c>
      <c r="T63" s="120"/>
      <c r="U63" s="134" t="str">
        <f>IF(U58="✔","*Não se aplica desconto","Desconto aplicável")</f>
        <v>Desconto aplicável</v>
      </c>
      <c r="V63" s="120"/>
      <c r="W63" s="134" t="s">
        <v>56</v>
      </c>
      <c r="X63" s="135"/>
      <c r="Y63" s="135"/>
      <c r="Z63" s="135"/>
      <c r="AA63" s="135"/>
      <c r="AB63" s="135"/>
      <c r="AC63" s="135"/>
      <c r="AD63" s="135"/>
      <c r="AE63" s="135"/>
      <c r="AF63" s="120"/>
    </row>
    <row r="64" spans="1:34" ht="15.75" customHeight="1">
      <c r="A64" s="26"/>
      <c r="B64" s="27"/>
      <c r="C64" s="121"/>
      <c r="D64" s="125"/>
      <c r="E64" s="125"/>
      <c r="F64" s="125"/>
      <c r="G64" s="125"/>
      <c r="H64" s="122"/>
      <c r="I64" s="121"/>
      <c r="J64" s="122"/>
      <c r="K64" s="121"/>
      <c r="L64" s="125"/>
      <c r="M64" s="125"/>
      <c r="N64" s="125"/>
      <c r="O64" s="125"/>
      <c r="P64" s="122"/>
      <c r="Q64" s="121"/>
      <c r="R64" s="122"/>
      <c r="S64" s="121"/>
      <c r="T64" s="122"/>
      <c r="U64" s="121"/>
      <c r="V64" s="122"/>
      <c r="W64" s="121"/>
      <c r="X64" s="125"/>
      <c r="Y64" s="125"/>
      <c r="Z64" s="125"/>
      <c r="AA64" s="125"/>
      <c r="AB64" s="125"/>
      <c r="AC64" s="125"/>
      <c r="AD64" s="125"/>
      <c r="AE64" s="125"/>
      <c r="AF64" s="122"/>
    </row>
    <row r="65" spans="1:28" ht="15.75" customHeight="1">
      <c r="A65" s="26"/>
      <c r="B65" s="27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16"/>
    </row>
    <row r="66" spans="1:28" ht="15.75" customHeight="1">
      <c r="B66" s="6"/>
    </row>
    <row r="67" spans="1:28" ht="21" customHeight="1">
      <c r="A67" s="126" t="s">
        <v>75</v>
      </c>
      <c r="B67" s="136" t="s">
        <v>34</v>
      </c>
      <c r="C67" s="110"/>
      <c r="D67" s="110"/>
      <c r="E67" s="110"/>
      <c r="F67" s="110"/>
      <c r="G67" s="110"/>
      <c r="H67" s="110"/>
      <c r="I67" s="110"/>
      <c r="J67" s="110"/>
      <c r="K67" s="111"/>
    </row>
    <row r="68" spans="1:28" ht="92.25" customHeight="1">
      <c r="A68" s="128"/>
      <c r="B68" s="118" t="s">
        <v>57</v>
      </c>
      <c r="C68" s="111"/>
      <c r="D68" s="136" t="s">
        <v>58</v>
      </c>
      <c r="E68" s="111"/>
      <c r="F68" s="136" t="s">
        <v>59</v>
      </c>
      <c r="G68" s="111"/>
      <c r="H68" s="136" t="s">
        <v>60</v>
      </c>
      <c r="I68" s="111"/>
      <c r="J68" s="136" t="s">
        <v>61</v>
      </c>
      <c r="K68" s="111"/>
    </row>
    <row r="69" spans="1:28" ht="15.75" customHeight="1">
      <c r="A69" s="11" t="s">
        <v>80</v>
      </c>
      <c r="B69" s="152">
        <f t="shared" ref="B69:B72" si="5">SUM(C59:AF59)</f>
        <v>466.92750000000001</v>
      </c>
      <c r="C69" s="111"/>
      <c r="D69" s="147" t="str">
        <f>IF($C$149&lt;100,"0%",IF($C$149&lt;200,"5%",IF($C$149&lt;300,"10%",IF($C$149&lt;400,"15%","20%"))))</f>
        <v>20%</v>
      </c>
      <c r="E69" s="120"/>
      <c r="F69" s="176">
        <f>H150</f>
        <v>0.1208814</v>
      </c>
      <c r="G69" s="111"/>
      <c r="H69" s="138">
        <f>'cálculos 3º Bim'!AM12</f>
        <v>286.1693483025</v>
      </c>
      <c r="I69" s="111"/>
      <c r="J69" s="138">
        <f>'cálculos 3º Bim'!AN12</f>
        <v>333.48014557149997</v>
      </c>
      <c r="K69" s="111"/>
    </row>
    <row r="70" spans="1:28" ht="15.75" customHeight="1">
      <c r="A70" s="11" t="s">
        <v>81</v>
      </c>
      <c r="B70" s="152">
        <f t="shared" si="5"/>
        <v>406.8175</v>
      </c>
      <c r="C70" s="111"/>
      <c r="D70" s="148"/>
      <c r="E70" s="149"/>
      <c r="F70" s="176">
        <f>H150</f>
        <v>0.1208814</v>
      </c>
      <c r="G70" s="111"/>
      <c r="H70" s="138">
        <f>'cálculos 3º Bim'!AM13</f>
        <v>286.1693483025</v>
      </c>
      <c r="I70" s="111"/>
      <c r="J70" s="138">
        <f>'cálculos 3º Bim'!AN13</f>
        <v>292.6583265255</v>
      </c>
      <c r="K70" s="111"/>
    </row>
    <row r="71" spans="1:28" ht="15.75" customHeight="1">
      <c r="A71" s="11" t="s">
        <v>82</v>
      </c>
      <c r="B71" s="152">
        <f t="shared" si="5"/>
        <v>406.8175</v>
      </c>
      <c r="C71" s="111"/>
      <c r="D71" s="148"/>
      <c r="E71" s="149"/>
      <c r="F71" s="176">
        <f>H150</f>
        <v>0.1208814</v>
      </c>
      <c r="G71" s="111"/>
      <c r="H71" s="138">
        <f>'cálculos 3º Bim'!AM14</f>
        <v>286.1693483025</v>
      </c>
      <c r="I71" s="111"/>
      <c r="J71" s="138">
        <f>'cálculos 3º Bim'!AN14</f>
        <v>292.6583265255</v>
      </c>
      <c r="K71" s="111"/>
    </row>
    <row r="72" spans="1:28" ht="15.75" customHeight="1">
      <c r="A72" s="11" t="s">
        <v>83</v>
      </c>
      <c r="B72" s="152">
        <f t="shared" si="5"/>
        <v>406.8175</v>
      </c>
      <c r="C72" s="111"/>
      <c r="D72" s="121"/>
      <c r="E72" s="122"/>
      <c r="F72" s="176">
        <f>H150</f>
        <v>0.1208814</v>
      </c>
      <c r="G72" s="111"/>
      <c r="H72" s="138">
        <f>'cálculos 3º Bim'!AM15</f>
        <v>286.1693483025</v>
      </c>
      <c r="I72" s="111"/>
      <c r="J72" s="138">
        <f>'cálculos 3º Bim'!AN15</f>
        <v>292.6583265255</v>
      </c>
      <c r="K72" s="111"/>
    </row>
    <row r="73" spans="1:28" ht="15.75" customHeight="1">
      <c r="B73" s="6"/>
    </row>
    <row r="74" spans="1:28" ht="15.75" customHeight="1">
      <c r="B74" s="6"/>
    </row>
    <row r="75" spans="1:28" ht="42" customHeight="1">
      <c r="A75" s="126" t="s">
        <v>84</v>
      </c>
      <c r="B75" s="129" t="s">
        <v>28</v>
      </c>
      <c r="C75" s="115" t="s">
        <v>29</v>
      </c>
      <c r="D75" s="111"/>
      <c r="E75" s="115" t="s">
        <v>30</v>
      </c>
      <c r="F75" s="110"/>
      <c r="G75" s="110"/>
      <c r="H75" s="110"/>
      <c r="I75" s="110"/>
      <c r="J75" s="110"/>
      <c r="K75" s="110"/>
      <c r="L75" s="111"/>
      <c r="M75" s="177" t="s">
        <v>76</v>
      </c>
      <c r="N75" s="120"/>
      <c r="O75" s="117" t="s">
        <v>33</v>
      </c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1"/>
      <c r="AA75" s="146" t="s">
        <v>34</v>
      </c>
      <c r="AB75" s="143"/>
    </row>
    <row r="76" spans="1:28" ht="78" customHeight="1">
      <c r="A76" s="127"/>
      <c r="B76" s="127"/>
      <c r="C76" s="119" t="s">
        <v>35</v>
      </c>
      <c r="D76" s="120"/>
      <c r="E76" s="119" t="s">
        <v>77</v>
      </c>
      <c r="F76" s="120"/>
      <c r="G76" s="119" t="s">
        <v>63</v>
      </c>
      <c r="H76" s="120"/>
      <c r="I76" s="119" t="s">
        <v>85</v>
      </c>
      <c r="J76" s="120"/>
      <c r="K76" s="119" t="s">
        <v>86</v>
      </c>
      <c r="L76" s="120"/>
      <c r="M76" s="121"/>
      <c r="N76" s="122"/>
      <c r="O76" s="130" t="s">
        <v>42</v>
      </c>
      <c r="P76" s="111"/>
      <c r="Q76" s="130" t="s">
        <v>44</v>
      </c>
      <c r="R76" s="111"/>
      <c r="S76" s="130" t="s">
        <v>45</v>
      </c>
      <c r="T76" s="111"/>
      <c r="U76" s="130" t="s">
        <v>46</v>
      </c>
      <c r="V76" s="111"/>
      <c r="W76" s="130" t="s">
        <v>47</v>
      </c>
      <c r="X76" s="111"/>
      <c r="Y76" s="130" t="s">
        <v>69</v>
      </c>
      <c r="Z76" s="111"/>
      <c r="AA76" s="131" t="s">
        <v>48</v>
      </c>
      <c r="AB76" s="150"/>
    </row>
    <row r="77" spans="1:28" ht="24" customHeight="1">
      <c r="A77" s="128"/>
      <c r="B77" s="128"/>
      <c r="C77" s="121"/>
      <c r="D77" s="122"/>
      <c r="E77" s="121"/>
      <c r="F77" s="122"/>
      <c r="G77" s="121"/>
      <c r="H77" s="122"/>
      <c r="I77" s="121"/>
      <c r="J77" s="122"/>
      <c r="K77" s="121"/>
      <c r="L77" s="122"/>
      <c r="M77" s="28" t="str">
        <f>'Formulário Anual 2024'!M77</f>
        <v>✖</v>
      </c>
      <c r="N77" s="29" t="s">
        <v>49</v>
      </c>
      <c r="O77" s="30" t="str">
        <f>'Formulário Anual 2024'!O77</f>
        <v>✖</v>
      </c>
      <c r="P77" s="9" t="s">
        <v>49</v>
      </c>
      <c r="Q77" s="30" t="str">
        <f>'Formulário Anual 2024'!Q77</f>
        <v>✖</v>
      </c>
      <c r="R77" s="9" t="s">
        <v>49</v>
      </c>
      <c r="S77" s="30" t="str">
        <f>'Formulário Anual 2024'!S77</f>
        <v>✖</v>
      </c>
      <c r="T77" s="9" t="s">
        <v>49</v>
      </c>
      <c r="U77" s="30" t="str">
        <f>'Formulário Anual 2024'!U77</f>
        <v>✖</v>
      </c>
      <c r="V77" s="9" t="s">
        <v>49</v>
      </c>
      <c r="W77" s="30" t="str">
        <f>'Formulário Anual 2024'!W77</f>
        <v>✖</v>
      </c>
      <c r="X77" s="9" t="s">
        <v>49</v>
      </c>
      <c r="Y77" s="30" t="str">
        <f>'Formulário Anual 2024'!Y77</f>
        <v>✖</v>
      </c>
      <c r="Z77" s="9" t="s">
        <v>49</v>
      </c>
      <c r="AA77" s="121"/>
      <c r="AB77" s="151"/>
    </row>
    <row r="78" spans="1:28" ht="15.75" customHeight="1">
      <c r="A78" s="11" t="s">
        <v>87</v>
      </c>
      <c r="B78" s="21">
        <f>'Formulário Anual 2024'!B78</f>
        <v>30</v>
      </c>
      <c r="C78" s="22" t="str">
        <f>'Formulário Anual 2024'!C78</f>
        <v>✔</v>
      </c>
      <c r="D78" s="15">
        <f>IF($B78&gt;0,IF(C78="✖",0,'Tabela de Produtos Bimestral'!C16),0)</f>
        <v>210.68</v>
      </c>
      <c r="E78" s="22" t="str">
        <f>'Formulário Anual 2024'!E78</f>
        <v>✔</v>
      </c>
      <c r="F78" s="15">
        <f>IF($B78&gt;0,IF(E78="✖",0,'Tabela de Produtos Bimestral'!D16),0)</f>
        <v>170.47499999999999</v>
      </c>
      <c r="G78" s="22" t="str">
        <f>'Formulário Anual 2024'!G78</f>
        <v>✔</v>
      </c>
      <c r="H78" s="15">
        <f>IF($B78&gt;0,IF(G78="✖",0,'Tabela de Produtos Bimestral'!H16),0)</f>
        <v>41.407499999999999</v>
      </c>
      <c r="I78" s="35"/>
      <c r="J78" s="24"/>
      <c r="K78" s="22" t="str">
        <f>'Formulário Anual 2024'!K78</f>
        <v>✔</v>
      </c>
      <c r="L78" s="15">
        <f>IF($B78&gt;0,IF(K78="✖",0,'Tabela de Produtos Bimestral'!L16),0)</f>
        <v>233.86500000000001</v>
      </c>
      <c r="M78" s="22" t="str">
        <f>'Formulário Anual 2024'!M78</f>
        <v>✔</v>
      </c>
      <c r="N78" s="15">
        <f>IF($B78&gt;0,IF(M78="✖",0,IF(M$77="✖",'Tabela de Produtos Bimestral'!P16,'Tabela de Produtos Bimestral'!Q16)),0)</f>
        <v>101.80249999999999</v>
      </c>
      <c r="O78" s="22" t="str">
        <f>'Formulário Anual 2024'!O78</f>
        <v>✔</v>
      </c>
      <c r="P78" s="15">
        <f>IF($B78&gt;0,IF(O78="✖",0,IF(O$77="✖",'Tabela de Produtos Bimestral'!R16,'Tabela de Produtos Bimestral'!X16)),0)</f>
        <v>9.5549999999999997</v>
      </c>
      <c r="Q78" s="22" t="str">
        <f>'Formulário Anual 2024'!Q78</f>
        <v>✖</v>
      </c>
      <c r="R78" s="15">
        <f>IF($B78&gt;0,IF(Q78="✖",0,'Tabela de Produtos Bimestral'!AD16),0)</f>
        <v>0</v>
      </c>
      <c r="S78" s="22" t="str">
        <f>'Formulário Anual 2024'!S78</f>
        <v>✖</v>
      </c>
      <c r="T78" s="15">
        <f>IF($B78&gt;0,IF(S78="✖",0,'Tabela de Produtos Bimestral'!AE16),0)</f>
        <v>0</v>
      </c>
      <c r="U78" s="22" t="str">
        <f>'Formulário Anual 2024'!U78</f>
        <v>✖</v>
      </c>
      <c r="V78" s="15">
        <f>IF($B78&gt;0,IF(U78="✖",0,'Tabela de Produtos Bimestral'!AF16),0)</f>
        <v>0</v>
      </c>
      <c r="W78" s="22" t="str">
        <f>'Formulário Anual 2024'!W78</f>
        <v>✖</v>
      </c>
      <c r="X78" s="15">
        <f>IF($B78&gt;0,IF(W78="✖",0,'Tabela de Produtos Bimestral'!AG16),0)</f>
        <v>0</v>
      </c>
      <c r="Y78" s="22" t="str">
        <f>'Formulário Anual 2024'!Y78</f>
        <v>✖</v>
      </c>
      <c r="Z78" s="15">
        <f>IF($B78&gt;0,IF(Y78="✖",0,'Tabela de Produtos Bimestral'!AH16),0)</f>
        <v>0</v>
      </c>
      <c r="AA78" s="132">
        <f t="shared" ref="AA78:AA79" si="6">SUM(C78:Z78)</f>
        <v>767.78499999999997</v>
      </c>
      <c r="AB78" s="111"/>
    </row>
    <row r="79" spans="1:28" ht="15.75" customHeight="1">
      <c r="A79" s="11" t="s">
        <v>88</v>
      </c>
      <c r="B79" s="21">
        <f>'Formulário Anual 2024'!B79</f>
        <v>40</v>
      </c>
      <c r="C79" s="22" t="str">
        <f>'Formulário Anual 2024'!C79</f>
        <v>✔</v>
      </c>
      <c r="D79" s="15">
        <f>IF($B79&gt;0,IF(C79="✖",0,'Tabela de Produtos Bimestral'!C17),0)</f>
        <v>210.68</v>
      </c>
      <c r="E79" s="22" t="str">
        <f>'Formulário Anual 2024'!E79</f>
        <v>✔</v>
      </c>
      <c r="F79" s="15">
        <f>IF($B79&gt;0,IF(E79="✖",0,'Tabela de Produtos Bimestral'!D17),0)</f>
        <v>170.47499999999999</v>
      </c>
      <c r="G79" s="22" t="str">
        <f>'Formulário Anual 2024'!G79</f>
        <v>✔</v>
      </c>
      <c r="H79" s="15">
        <f>IF($B79&gt;0,IF(G79="✖",0,'Tabela de Produtos Bimestral'!H17),0)</f>
        <v>41.407499999999999</v>
      </c>
      <c r="I79" s="35"/>
      <c r="J79" s="24"/>
      <c r="K79" s="22" t="str">
        <f>'Formulário Anual 2024'!K79</f>
        <v>✔</v>
      </c>
      <c r="L79" s="15">
        <f>IF($B79&gt;0,IF(K79="✖",0,'Tabela de Produtos Bimestral'!L17),0)</f>
        <v>233.86500000000001</v>
      </c>
      <c r="M79" s="22" t="str">
        <f>'Formulário Anual 2024'!M79</f>
        <v>✔</v>
      </c>
      <c r="N79" s="15">
        <f>IF($B79&gt;0,IF(M79="✖",0,IF(M$77="✖",'Tabela de Produtos Bimestral'!P17,'Tabela de Produtos Bimestral'!Q17)),0)</f>
        <v>101.80249999999999</v>
      </c>
      <c r="O79" s="22" t="str">
        <f>'Formulário Anual 2024'!O79</f>
        <v>✔</v>
      </c>
      <c r="P79" s="15">
        <f>IF($B79&gt;0,IF(O79="✖",0,IF(O$77="✖",'Tabela de Produtos Bimestral'!R17,'Tabela de Produtos Bimestral'!X17)),0)</f>
        <v>9.5549999999999997</v>
      </c>
      <c r="Q79" s="22" t="str">
        <f>'Formulário Anual 2024'!Q79</f>
        <v>✖</v>
      </c>
      <c r="R79" s="15">
        <f>IF($B79&gt;0,IF(Q79="✖",0,'Tabela de Produtos Bimestral'!AD17),0)</f>
        <v>0</v>
      </c>
      <c r="S79" s="22" t="str">
        <f>'Formulário Anual 2024'!S79</f>
        <v>✖</v>
      </c>
      <c r="T79" s="15">
        <f>IF($B79&gt;0,IF(S79="✖",0,'Tabela de Produtos Bimestral'!AE17),0)</f>
        <v>0</v>
      </c>
      <c r="U79" s="22" t="str">
        <f>'Formulário Anual 2024'!U79</f>
        <v>✖</v>
      </c>
      <c r="V79" s="15">
        <f>IF($B79&gt;0,IF(U79="✖",0,'Tabela de Produtos Bimestral'!AF17),0)</f>
        <v>0</v>
      </c>
      <c r="W79" s="22" t="str">
        <f>'Formulário Anual 2024'!W79</f>
        <v>✖</v>
      </c>
      <c r="X79" s="15">
        <f>IF($B79&gt;0,IF(W79="✖",0,'Tabela de Produtos Bimestral'!AG17),0)</f>
        <v>0</v>
      </c>
      <c r="Y79" s="22" t="str">
        <f>'Formulário Anual 2024'!Y79</f>
        <v>✖</v>
      </c>
      <c r="Z79" s="15">
        <f>IF($B79&gt;0,IF(Y79="✖",0,'Tabela de Produtos Bimestral'!AH17),0)</f>
        <v>0</v>
      </c>
      <c r="AA79" s="132">
        <f t="shared" si="6"/>
        <v>767.78499999999997</v>
      </c>
      <c r="AB79" s="111"/>
    </row>
    <row r="80" spans="1:28" ht="21" customHeight="1">
      <c r="B80" s="6"/>
      <c r="C80" s="134" t="s">
        <v>55</v>
      </c>
      <c r="D80" s="135"/>
      <c r="E80" s="135"/>
      <c r="F80" s="135"/>
      <c r="G80" s="135"/>
      <c r="H80" s="135"/>
      <c r="I80" s="135"/>
      <c r="J80" s="135"/>
      <c r="K80" s="135"/>
      <c r="L80" s="120"/>
      <c r="M80" s="134" t="str">
        <f>IF(M77="✔","*Não se aplica desconto","Desconto aplicável")</f>
        <v>Desconto aplicável</v>
      </c>
      <c r="N80" s="120"/>
      <c r="O80" s="134" t="str">
        <f>IF(O77="✔","*Não se aplica desconto","Desconto aplicável")</f>
        <v>Desconto aplicável</v>
      </c>
      <c r="P80" s="120"/>
      <c r="Q80" s="134" t="s">
        <v>56</v>
      </c>
      <c r="R80" s="135"/>
      <c r="S80" s="135"/>
      <c r="T80" s="135"/>
      <c r="U80" s="135"/>
      <c r="V80" s="135"/>
      <c r="W80" s="135"/>
      <c r="X80" s="135"/>
      <c r="Y80" s="135"/>
      <c r="Z80" s="120"/>
    </row>
    <row r="81" spans="1:30" ht="15" customHeight="1">
      <c r="B81" s="6"/>
      <c r="C81" s="121"/>
      <c r="D81" s="125"/>
      <c r="E81" s="125"/>
      <c r="F81" s="125"/>
      <c r="G81" s="125"/>
      <c r="H81" s="125"/>
      <c r="I81" s="125"/>
      <c r="J81" s="125"/>
      <c r="K81" s="125"/>
      <c r="L81" s="122"/>
      <c r="M81" s="121"/>
      <c r="N81" s="122"/>
      <c r="O81" s="121"/>
      <c r="P81" s="122"/>
      <c r="Q81" s="121"/>
      <c r="R81" s="125"/>
      <c r="S81" s="125"/>
      <c r="T81" s="125"/>
      <c r="U81" s="125"/>
      <c r="V81" s="125"/>
      <c r="W81" s="125"/>
      <c r="X81" s="125"/>
      <c r="Y81" s="125"/>
      <c r="Z81" s="122"/>
    </row>
    <row r="82" spans="1:30" ht="15.75" customHeight="1">
      <c r="B82" s="6"/>
    </row>
    <row r="83" spans="1:30" ht="15.75" customHeight="1">
      <c r="B83" s="6"/>
    </row>
    <row r="84" spans="1:30" ht="21" customHeight="1">
      <c r="A84" s="126" t="s">
        <v>84</v>
      </c>
      <c r="B84" s="136" t="s">
        <v>34</v>
      </c>
      <c r="C84" s="110"/>
      <c r="D84" s="110"/>
      <c r="E84" s="110"/>
      <c r="F84" s="110"/>
      <c r="G84" s="110"/>
      <c r="H84" s="110"/>
      <c r="I84" s="110"/>
      <c r="J84" s="110"/>
      <c r="K84" s="111"/>
    </row>
    <row r="85" spans="1:30" ht="92.25" customHeight="1">
      <c r="A85" s="128"/>
      <c r="B85" s="118" t="s">
        <v>57</v>
      </c>
      <c r="C85" s="111"/>
      <c r="D85" s="136" t="s">
        <v>58</v>
      </c>
      <c r="E85" s="111"/>
      <c r="F85" s="136" t="s">
        <v>59</v>
      </c>
      <c r="G85" s="111"/>
      <c r="H85" s="136" t="s">
        <v>60</v>
      </c>
      <c r="I85" s="111"/>
      <c r="J85" s="136" t="s">
        <v>61</v>
      </c>
      <c r="K85" s="111"/>
    </row>
    <row r="86" spans="1:30" ht="15.75" customHeight="1">
      <c r="A86" s="11" t="s">
        <v>87</v>
      </c>
      <c r="B86" s="152">
        <f t="shared" ref="B86:B87" si="7">SUM(C78:Z78)</f>
        <v>767.78499999999997</v>
      </c>
      <c r="C86" s="111"/>
      <c r="D86" s="147" t="str">
        <f>IF($C$149&lt;100,"0%",IF($C$149&lt;200,"5%",IF($C$149&lt;300,"10%",IF($C$149&lt;400,"15%","20%"))))</f>
        <v>20%</v>
      </c>
      <c r="E86" s="120"/>
      <c r="F86" s="176">
        <f>H150</f>
        <v>0.1208814</v>
      </c>
      <c r="G86" s="111"/>
      <c r="H86" s="138">
        <f>'cálculos 3º Bim'!AM16</f>
        <v>514.92809607799995</v>
      </c>
      <c r="I86" s="111"/>
      <c r="J86" s="138">
        <f>'cálculos 3º Bim'!AN16</f>
        <v>521.41707430099996</v>
      </c>
      <c r="K86" s="111"/>
    </row>
    <row r="87" spans="1:30" ht="15.75" customHeight="1">
      <c r="A87" s="11" t="s">
        <v>88</v>
      </c>
      <c r="B87" s="152">
        <f t="shared" si="7"/>
        <v>767.78499999999997</v>
      </c>
      <c r="C87" s="111"/>
      <c r="D87" s="121"/>
      <c r="E87" s="122"/>
      <c r="F87" s="176">
        <f>H150</f>
        <v>0.1208814</v>
      </c>
      <c r="G87" s="111"/>
      <c r="H87" s="138">
        <f>'cálculos 3º Bim'!AM17</f>
        <v>514.92809607799995</v>
      </c>
      <c r="I87" s="111"/>
      <c r="J87" s="138">
        <f>'cálculos 3º Bim'!AN17</f>
        <v>521.41707430099996</v>
      </c>
      <c r="K87" s="111"/>
    </row>
    <row r="88" spans="1:30" ht="15.75" customHeight="1">
      <c r="B88" s="6"/>
    </row>
    <row r="89" spans="1:30" ht="15.75" customHeight="1">
      <c r="B89" s="6"/>
    </row>
    <row r="90" spans="1:30" ht="42" customHeight="1">
      <c r="A90" s="126" t="s">
        <v>89</v>
      </c>
      <c r="B90" s="129" t="s">
        <v>28</v>
      </c>
      <c r="C90" s="115" t="s">
        <v>29</v>
      </c>
      <c r="D90" s="111"/>
      <c r="E90" s="182" t="s">
        <v>30</v>
      </c>
      <c r="F90" s="183"/>
      <c r="G90" s="183"/>
      <c r="H90" s="183"/>
      <c r="I90" s="183"/>
      <c r="J90" s="183"/>
      <c r="K90" s="183"/>
      <c r="L90" s="183"/>
      <c r="M90" s="183"/>
      <c r="N90" s="163"/>
      <c r="O90" s="177" t="s">
        <v>76</v>
      </c>
      <c r="P90" s="120"/>
      <c r="Q90" s="33" t="s">
        <v>33</v>
      </c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146" t="s">
        <v>34</v>
      </c>
      <c r="AD90" s="143"/>
    </row>
    <row r="91" spans="1:30" ht="78" customHeight="1">
      <c r="A91" s="127"/>
      <c r="B91" s="127"/>
      <c r="C91" s="119" t="s">
        <v>35</v>
      </c>
      <c r="D91" s="120"/>
      <c r="E91" s="119" t="s">
        <v>77</v>
      </c>
      <c r="F91" s="120"/>
      <c r="G91" s="119" t="s">
        <v>63</v>
      </c>
      <c r="H91" s="120"/>
      <c r="I91" s="119" t="s">
        <v>90</v>
      </c>
      <c r="J91" s="120"/>
      <c r="K91" s="119" t="s">
        <v>91</v>
      </c>
      <c r="L91" s="120"/>
      <c r="M91" s="119" t="s">
        <v>86</v>
      </c>
      <c r="N91" s="120"/>
      <c r="O91" s="178"/>
      <c r="P91" s="179"/>
      <c r="Q91" s="130" t="s">
        <v>42</v>
      </c>
      <c r="R91" s="111"/>
      <c r="S91" s="130" t="s">
        <v>44</v>
      </c>
      <c r="T91" s="111"/>
      <c r="U91" s="130" t="s">
        <v>45</v>
      </c>
      <c r="V91" s="111"/>
      <c r="W91" s="130" t="s">
        <v>46</v>
      </c>
      <c r="X91" s="111"/>
      <c r="Y91" s="130" t="s">
        <v>47</v>
      </c>
      <c r="Z91" s="111"/>
      <c r="AA91" s="130" t="s">
        <v>69</v>
      </c>
      <c r="AB91" s="111"/>
      <c r="AC91" s="131" t="s">
        <v>48</v>
      </c>
      <c r="AD91" s="150"/>
    </row>
    <row r="92" spans="1:30" ht="25.5" customHeight="1">
      <c r="A92" s="128"/>
      <c r="B92" s="128"/>
      <c r="C92" s="121"/>
      <c r="D92" s="122"/>
      <c r="E92" s="121"/>
      <c r="F92" s="122"/>
      <c r="G92" s="121"/>
      <c r="H92" s="122"/>
      <c r="I92" s="121"/>
      <c r="J92" s="122"/>
      <c r="K92" s="121"/>
      <c r="L92" s="122"/>
      <c r="M92" s="121"/>
      <c r="N92" s="122"/>
      <c r="O92" s="28" t="str">
        <f>'Formulário Anual 2024'!O92</f>
        <v>✖</v>
      </c>
      <c r="P92" s="29" t="s">
        <v>49</v>
      </c>
      <c r="Q92" s="30" t="str">
        <f>'Formulário Anual 2024'!Q92</f>
        <v>✖</v>
      </c>
      <c r="R92" s="9" t="s">
        <v>49</v>
      </c>
      <c r="S92" s="30" t="str">
        <f>'Formulário Anual 2024'!S92</f>
        <v>✖</v>
      </c>
      <c r="T92" s="9" t="s">
        <v>49</v>
      </c>
      <c r="U92" s="30" t="str">
        <f>'Formulário Anual 2024'!U92</f>
        <v>✖</v>
      </c>
      <c r="V92" s="9" t="s">
        <v>49</v>
      </c>
      <c r="W92" s="30" t="str">
        <f>'Formulário Anual 2024'!W92</f>
        <v>✖</v>
      </c>
      <c r="X92" s="9" t="s">
        <v>49</v>
      </c>
      <c r="Y92" s="30" t="str">
        <f>'Formulário Anual 2024'!Y92</f>
        <v>✖</v>
      </c>
      <c r="Z92" s="9" t="s">
        <v>49</v>
      </c>
      <c r="AA92" s="30" t="str">
        <f>'Formulário Anual 2024'!AA92</f>
        <v>✖</v>
      </c>
      <c r="AB92" s="9" t="s">
        <v>49</v>
      </c>
      <c r="AC92" s="121"/>
      <c r="AD92" s="151"/>
    </row>
    <row r="93" spans="1:30" ht="15.75" customHeight="1">
      <c r="A93" s="11" t="s">
        <v>92</v>
      </c>
      <c r="B93" s="21">
        <f>'Formulário Anual 2024'!B93</f>
        <v>25</v>
      </c>
      <c r="C93" s="22" t="str">
        <f>'Formulário Anual 2024'!C93</f>
        <v>✔</v>
      </c>
      <c r="D93" s="15">
        <f>IF($B93&gt;0,IF(C93="✖",0,'Tabela de Produtos Bimestral'!C18),0)</f>
        <v>210.68</v>
      </c>
      <c r="E93" s="22" t="str">
        <f>'Formulário Anual 2024'!E93</f>
        <v>✔</v>
      </c>
      <c r="F93" s="15">
        <f>IF($B93&gt;0,IF(E93="✖",0,'Tabela de Produtos Bimestral'!D18),0)</f>
        <v>271.63749999999999</v>
      </c>
      <c r="G93" s="22" t="str">
        <f>'Formulário Anual 2024'!G93</f>
        <v>✔</v>
      </c>
      <c r="H93" s="15">
        <f>IF($B93&gt;0,IF(G93="✖",0,'Tabela de Produtos Bimestral'!H18),0)</f>
        <v>41.407499999999999</v>
      </c>
      <c r="I93" s="22" t="str">
        <f>'Formulário Anual 2024'!I93</f>
        <v>✔</v>
      </c>
      <c r="J93" s="15">
        <f>IF($B93&gt;0,IF(I93="✖",0,'Tabela de Produtos Bimestral'!J18),0)</f>
        <v>54.911999999999999</v>
      </c>
      <c r="K93" s="36"/>
      <c r="L93" s="37"/>
      <c r="M93" s="22" t="str">
        <f>'Formulário Anual 2024'!M93</f>
        <v>✖</v>
      </c>
      <c r="N93" s="15">
        <f>IF($B93&gt;0,IF(M93="✖",0,'Tabela de Produtos Bimestral'!L18),0)</f>
        <v>0</v>
      </c>
      <c r="O93" s="22" t="str">
        <f>'Formulário Anual 2024'!O93</f>
        <v>✔</v>
      </c>
      <c r="P93" s="15">
        <f>IF($B93&gt;0,IF(O93="✖",0,IF(O$92="✖",'Tabela de Produtos Bimestral'!P18,'Tabela de Produtos Bimestral'!Q18)),0)</f>
        <v>101.80249999999999</v>
      </c>
      <c r="Q93" s="22" t="str">
        <f>'Formulário Anual 2024'!Q93</f>
        <v>✔</v>
      </c>
      <c r="R93" s="15">
        <f>IF($B93&gt;0,IF(Q93="✖",0,IF(Q$92="✖",'Tabela de Produtos Bimestral'!R18,'Tabela de Produtos Bimestral'!X18)),0)</f>
        <v>9.5549999999999997</v>
      </c>
      <c r="S93" s="22" t="str">
        <f>'Formulário Anual 2024'!S93</f>
        <v>✖</v>
      </c>
      <c r="T93" s="15">
        <f>IF($B93&gt;0,IF(S93="✖",0,'Tabela de Produtos Bimestral'!AD18),0)</f>
        <v>0</v>
      </c>
      <c r="U93" s="22" t="str">
        <f>'Formulário Anual 2024'!U93</f>
        <v>✖</v>
      </c>
      <c r="V93" s="15">
        <f>IF($B93&gt;0,IF(U93="✖",0,'Tabela de Produtos Bimestral'!AE18),0)</f>
        <v>0</v>
      </c>
      <c r="W93" s="22" t="str">
        <f>'Formulário Anual 2024'!W93</f>
        <v>✖</v>
      </c>
      <c r="X93" s="15">
        <f>IF($B93&gt;0,IF(W93="✖",0,'Tabela de Produtos Bimestral'!AF18),0)</f>
        <v>0</v>
      </c>
      <c r="Y93" s="22" t="str">
        <f>'Formulário Anual 2024'!Y93</f>
        <v>✖</v>
      </c>
      <c r="Z93" s="15">
        <f>IF($B93&gt;0,IF(Y93="✖",0,'Tabela de Produtos Bimestral'!AG18),0)</f>
        <v>0</v>
      </c>
      <c r="AA93" s="22" t="str">
        <f>'Formulário Anual 2024'!AA93</f>
        <v>✖</v>
      </c>
      <c r="AB93" s="15">
        <f>IF($B93&gt;0,IF(AA93="✖",0,'Tabela de Produtos Bimestral'!AH18),0)</f>
        <v>0</v>
      </c>
      <c r="AC93" s="132">
        <f>SUM(C93:AB93)</f>
        <v>689.99450000000002</v>
      </c>
      <c r="AD93" s="111"/>
    </row>
    <row r="94" spans="1:30" ht="21" customHeight="1">
      <c r="A94" s="26"/>
      <c r="B94" s="27"/>
      <c r="C94" s="134" t="s">
        <v>55</v>
      </c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20"/>
      <c r="O94" s="134" t="str">
        <f>IF(O92="✔","*Não se aplica desconto","Desconto aplicável")</f>
        <v>Desconto aplicável</v>
      </c>
      <c r="P94" s="120"/>
      <c r="Q94" s="134" t="str">
        <f>IF(Q92="✔","*Não se aplica desconto","Desconto aplicável")</f>
        <v>Desconto aplicável</v>
      </c>
      <c r="R94" s="120"/>
      <c r="S94" s="134" t="s">
        <v>56</v>
      </c>
      <c r="T94" s="135"/>
      <c r="U94" s="135"/>
      <c r="V94" s="135"/>
      <c r="W94" s="135"/>
      <c r="X94" s="135"/>
      <c r="Y94" s="135"/>
      <c r="Z94" s="135"/>
      <c r="AA94" s="135"/>
      <c r="AB94" s="120"/>
    </row>
    <row r="95" spans="1:30" ht="15.75" customHeight="1">
      <c r="A95" s="26"/>
      <c r="B95" s="27"/>
      <c r="C95" s="121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2"/>
      <c r="O95" s="121"/>
      <c r="P95" s="122"/>
      <c r="Q95" s="121"/>
      <c r="R95" s="122"/>
      <c r="S95" s="121"/>
      <c r="T95" s="125"/>
      <c r="U95" s="125"/>
      <c r="V95" s="125"/>
      <c r="W95" s="125"/>
      <c r="X95" s="125"/>
      <c r="Y95" s="125"/>
      <c r="Z95" s="125"/>
      <c r="AA95" s="125"/>
      <c r="AB95" s="122"/>
    </row>
    <row r="96" spans="1:30" ht="15.75" customHeight="1">
      <c r="B96" s="6"/>
      <c r="J96" s="32"/>
    </row>
    <row r="97" spans="1:24" ht="15.75" customHeight="1">
      <c r="B97" s="6"/>
      <c r="J97" s="32"/>
    </row>
    <row r="98" spans="1:24" ht="21" customHeight="1">
      <c r="A98" s="126" t="s">
        <v>89</v>
      </c>
      <c r="B98" s="136" t="s">
        <v>34</v>
      </c>
      <c r="C98" s="110"/>
      <c r="D98" s="110"/>
      <c r="E98" s="110"/>
      <c r="F98" s="110"/>
      <c r="G98" s="110"/>
      <c r="H98" s="110"/>
      <c r="I98" s="110"/>
      <c r="J98" s="110"/>
      <c r="K98" s="111"/>
    </row>
    <row r="99" spans="1:24" ht="92.25" customHeight="1">
      <c r="A99" s="128"/>
      <c r="B99" s="118" t="s">
        <v>57</v>
      </c>
      <c r="C99" s="111"/>
      <c r="D99" s="136" t="s">
        <v>58</v>
      </c>
      <c r="E99" s="111"/>
      <c r="F99" s="136" t="s">
        <v>59</v>
      </c>
      <c r="G99" s="111"/>
      <c r="H99" s="136" t="s">
        <v>60</v>
      </c>
      <c r="I99" s="111"/>
      <c r="J99" s="136" t="s">
        <v>61</v>
      </c>
      <c r="K99" s="111"/>
    </row>
    <row r="100" spans="1:24" ht="15.75" customHeight="1">
      <c r="A100" s="11" t="s">
        <v>92</v>
      </c>
      <c r="B100" s="152">
        <f>SUM(C93:AB93)</f>
        <v>689.99450000000002</v>
      </c>
      <c r="C100" s="111"/>
      <c r="D100" s="176" t="str">
        <f>IF($C$149&lt;100,"0%",IF($C$149&lt;200,"5%",IF($C$149&lt;300,"10%",IF($C$149&lt;400,"15%","20%"))))</f>
        <v>20%</v>
      </c>
      <c r="E100" s="111"/>
      <c r="F100" s="176">
        <f>H150</f>
        <v>0.1208814</v>
      </c>
      <c r="G100" s="111"/>
      <c r="H100" s="138">
        <f>'cálculos 3º Bim'!AM18</f>
        <v>462.09912062470005</v>
      </c>
      <c r="I100" s="111"/>
      <c r="J100" s="138">
        <f>'cálculos 3º Bim'!AN18</f>
        <v>468.58809884770005</v>
      </c>
      <c r="K100" s="111"/>
    </row>
    <row r="101" spans="1:24" ht="15.75" customHeight="1">
      <c r="B101" s="6"/>
    </row>
    <row r="102" spans="1:24" ht="15.75" customHeight="1">
      <c r="B102" s="6"/>
    </row>
    <row r="103" spans="1:24" ht="42" customHeight="1">
      <c r="A103" s="126" t="s">
        <v>93</v>
      </c>
      <c r="B103" s="129" t="s">
        <v>94</v>
      </c>
      <c r="C103" s="115" t="s">
        <v>29</v>
      </c>
      <c r="D103" s="111"/>
      <c r="E103" s="182" t="s">
        <v>30</v>
      </c>
      <c r="F103" s="183"/>
      <c r="G103" s="183"/>
      <c r="H103" s="183"/>
      <c r="I103" s="183"/>
      <c r="J103" s="183"/>
      <c r="K103" s="183"/>
      <c r="L103" s="163"/>
      <c r="M103" s="180" t="s">
        <v>33</v>
      </c>
      <c r="N103" s="142"/>
      <c r="O103" s="142"/>
      <c r="P103" s="142"/>
      <c r="Q103" s="142"/>
      <c r="R103" s="142"/>
      <c r="S103" s="142"/>
      <c r="T103" s="142"/>
      <c r="U103" s="142"/>
      <c r="V103" s="143"/>
      <c r="W103" s="146" t="s">
        <v>34</v>
      </c>
      <c r="X103" s="143"/>
    </row>
    <row r="104" spans="1:24" ht="78" customHeight="1">
      <c r="A104" s="127"/>
      <c r="B104" s="127"/>
      <c r="C104" s="119" t="s">
        <v>35</v>
      </c>
      <c r="D104" s="120"/>
      <c r="E104" s="119" t="s">
        <v>77</v>
      </c>
      <c r="F104" s="120"/>
      <c r="G104" s="119" t="s">
        <v>63</v>
      </c>
      <c r="H104" s="120"/>
      <c r="I104" s="119" t="s">
        <v>95</v>
      </c>
      <c r="J104" s="120"/>
      <c r="K104" s="119" t="s">
        <v>91</v>
      </c>
      <c r="L104" s="120"/>
      <c r="M104" s="130" t="s">
        <v>42</v>
      </c>
      <c r="N104" s="111"/>
      <c r="O104" s="130" t="s">
        <v>44</v>
      </c>
      <c r="P104" s="111"/>
      <c r="Q104" s="130" t="s">
        <v>45</v>
      </c>
      <c r="R104" s="111"/>
      <c r="S104" s="130" t="s">
        <v>46</v>
      </c>
      <c r="T104" s="111"/>
      <c r="U104" s="130" t="s">
        <v>47</v>
      </c>
      <c r="V104" s="111"/>
      <c r="W104" s="131" t="s">
        <v>48</v>
      </c>
      <c r="X104" s="150"/>
    </row>
    <row r="105" spans="1:24" ht="25.5" customHeight="1">
      <c r="A105" s="128"/>
      <c r="B105" s="128"/>
      <c r="C105" s="121"/>
      <c r="D105" s="122"/>
      <c r="E105" s="121"/>
      <c r="F105" s="122"/>
      <c r="G105" s="121"/>
      <c r="H105" s="122"/>
      <c r="I105" s="121"/>
      <c r="J105" s="122"/>
      <c r="K105" s="121"/>
      <c r="L105" s="122"/>
      <c r="M105" s="30" t="str">
        <f>'Formulário Anual 2024'!M105</f>
        <v>✖</v>
      </c>
      <c r="N105" s="9" t="s">
        <v>49</v>
      </c>
      <c r="O105" s="30" t="str">
        <f>'Formulário Anual 2024'!O105</f>
        <v>✖</v>
      </c>
      <c r="P105" s="9" t="s">
        <v>49</v>
      </c>
      <c r="Q105" s="30" t="str">
        <f>'Formulário Anual 2024'!Q105</f>
        <v>✖</v>
      </c>
      <c r="R105" s="9" t="s">
        <v>49</v>
      </c>
      <c r="S105" s="30" t="str">
        <f>'Formulário Anual 2024'!S105</f>
        <v>✖</v>
      </c>
      <c r="T105" s="9" t="s">
        <v>49</v>
      </c>
      <c r="U105" s="30" t="str">
        <f>'Formulário Anual 2024'!U105</f>
        <v>✖</v>
      </c>
      <c r="V105" s="9" t="s">
        <v>49</v>
      </c>
      <c r="W105" s="121"/>
      <c r="X105" s="151"/>
    </row>
    <row r="106" spans="1:24" ht="15.75" customHeight="1">
      <c r="A106" s="11" t="s">
        <v>96</v>
      </c>
      <c r="B106" s="21">
        <f>'Formulário Anual 2024'!B106</f>
        <v>0</v>
      </c>
      <c r="C106" s="22" t="str">
        <f>'Formulário Anual 2024'!C106</f>
        <v>✔</v>
      </c>
      <c r="D106" s="15">
        <f>IF($B106&gt;0,IF(C106="✖",0,'Tabela de Produtos Bimestral'!C19),0)</f>
        <v>0</v>
      </c>
      <c r="E106" s="22" t="str">
        <f>'Formulário Anual 2024'!E106</f>
        <v>✔</v>
      </c>
      <c r="F106" s="15">
        <f>IF($B106&gt;0,IF(E106="✖",0,'Tabela de Produtos Bimestral'!D19),0)</f>
        <v>0</v>
      </c>
      <c r="G106" s="22" t="str">
        <f>'Formulário Anual 2024'!G106</f>
        <v>✖</v>
      </c>
      <c r="H106" s="15">
        <f>IF($B106&gt;0,IF(G106="✖",0,'Tabela de Produtos Bimestral'!H19),0)</f>
        <v>0</v>
      </c>
      <c r="I106" s="22" t="str">
        <f>'Formulário Anual 2024'!I106</f>
        <v>✖</v>
      </c>
      <c r="J106" s="15">
        <f>IF($B106&gt;0,IF(I106="✖",0,'Tabela de Produtos Bimestral'!J19),0)</f>
        <v>0</v>
      </c>
      <c r="K106" s="36"/>
      <c r="L106" s="37"/>
      <c r="M106" s="22" t="str">
        <f>'Formulário Anual 2024'!M106</f>
        <v>✖</v>
      </c>
      <c r="N106" s="15">
        <f>IF($B106&gt;0,IF(M106="✖",0,IF(M$105="✖",'Tabela de Produtos Bimestral'!R19,'Tabela de Produtos Bimestral'!X19)),0)</f>
        <v>0</v>
      </c>
      <c r="O106" s="22" t="str">
        <f>'Formulário Anual 2024'!O106</f>
        <v>✖</v>
      </c>
      <c r="P106" s="15">
        <f>IF($B106&gt;0,IF(O106="✖",0,'Tabela de Produtos Bimestral'!AD19),0)</f>
        <v>0</v>
      </c>
      <c r="Q106" s="22" t="str">
        <f>'Formulário Anual 2024'!Q106</f>
        <v>✖</v>
      </c>
      <c r="R106" s="15">
        <f>IF($B106&gt;0,IF(Q106="✖",0,'Tabela de Produtos Bimestral'!AE19),0)</f>
        <v>0</v>
      </c>
      <c r="S106" s="22" t="str">
        <f>'Formulário Anual 2024'!S106</f>
        <v>✖</v>
      </c>
      <c r="T106" s="15">
        <f>IF($B106&gt;0,IF(S106="✖",0,'Tabela de Produtos Bimestral'!AF19),0)</f>
        <v>0</v>
      </c>
      <c r="U106" s="22" t="str">
        <f>'Formulário Anual 2024'!U106</f>
        <v>✖</v>
      </c>
      <c r="V106" s="15">
        <f>IF($B106&gt;0,IF(U106="✖",0,'Tabela de Produtos Bimestral'!AG19),0)</f>
        <v>0</v>
      </c>
      <c r="W106" s="132">
        <f t="shared" ref="W106:W107" si="8">SUM(C106:V106)</f>
        <v>0</v>
      </c>
      <c r="X106" s="111"/>
    </row>
    <row r="107" spans="1:24" ht="15.75" customHeight="1">
      <c r="A107" s="11" t="s">
        <v>97</v>
      </c>
      <c r="B107" s="21">
        <f>'Formulário Anual 2024'!B107</f>
        <v>0</v>
      </c>
      <c r="C107" s="22" t="str">
        <f>'Formulário Anual 2024'!C107</f>
        <v>✔</v>
      </c>
      <c r="D107" s="15">
        <f>IF($B107&gt;0,IF(C107="✖",0,'Tabela de Produtos Bimestral'!C20),0)</f>
        <v>0</v>
      </c>
      <c r="E107" s="35"/>
      <c r="F107" s="24"/>
      <c r="G107" s="35"/>
      <c r="H107" s="24"/>
      <c r="I107" s="22" t="str">
        <f>'Formulário Anual 2024'!I107</f>
        <v>✖</v>
      </c>
      <c r="J107" s="15">
        <f>IF($B107&gt;0,IF(I107="✖",0,'Tabela de Produtos Bimestral'!J20),0)</f>
        <v>0</v>
      </c>
      <c r="K107" s="36"/>
      <c r="L107" s="37"/>
      <c r="M107" s="35"/>
      <c r="N107" s="24"/>
      <c r="O107" s="35"/>
      <c r="P107" s="24"/>
      <c r="Q107" s="35"/>
      <c r="R107" s="24"/>
      <c r="S107" s="35"/>
      <c r="T107" s="24"/>
      <c r="U107" s="35"/>
      <c r="V107" s="24"/>
      <c r="W107" s="132">
        <f t="shared" si="8"/>
        <v>0</v>
      </c>
      <c r="X107" s="111"/>
    </row>
    <row r="108" spans="1:24" ht="15" customHeight="1">
      <c r="B108" s="6"/>
      <c r="C108" s="134" t="s">
        <v>55</v>
      </c>
      <c r="D108" s="135"/>
      <c r="E108" s="135"/>
      <c r="F108" s="135"/>
      <c r="G108" s="135"/>
      <c r="H108" s="135"/>
      <c r="I108" s="135"/>
      <c r="J108" s="135"/>
      <c r="K108" s="135"/>
      <c r="L108" s="120"/>
      <c r="M108" s="184" t="str">
        <f>IF(M106="✔","*Não se aplica desconto","Desconto aplicável")</f>
        <v>Desconto aplicável</v>
      </c>
      <c r="N108" s="149"/>
      <c r="O108" s="134" t="s">
        <v>56</v>
      </c>
      <c r="P108" s="135"/>
      <c r="Q108" s="135"/>
      <c r="R108" s="135"/>
      <c r="S108" s="135"/>
      <c r="T108" s="135"/>
      <c r="U108" s="135"/>
      <c r="V108" s="120"/>
    </row>
    <row r="109" spans="1:24" ht="15" customHeight="1">
      <c r="B109" s="6"/>
      <c r="C109" s="121"/>
      <c r="D109" s="125"/>
      <c r="E109" s="125"/>
      <c r="F109" s="125"/>
      <c r="G109" s="125"/>
      <c r="H109" s="125"/>
      <c r="I109" s="125"/>
      <c r="J109" s="125"/>
      <c r="K109" s="125"/>
      <c r="L109" s="122"/>
      <c r="M109" s="121"/>
      <c r="N109" s="122"/>
      <c r="O109" s="121"/>
      <c r="P109" s="125"/>
      <c r="Q109" s="125"/>
      <c r="R109" s="125"/>
      <c r="S109" s="125"/>
      <c r="T109" s="125"/>
      <c r="U109" s="125"/>
      <c r="V109" s="122"/>
    </row>
    <row r="110" spans="1:24" ht="15.75" customHeight="1">
      <c r="B110" s="6"/>
    </row>
    <row r="111" spans="1:24" ht="15.75" customHeight="1">
      <c r="B111" s="6"/>
    </row>
    <row r="112" spans="1:24" ht="15.75" customHeight="1">
      <c r="A112" s="126" t="s">
        <v>93</v>
      </c>
      <c r="B112" s="136" t="s">
        <v>34</v>
      </c>
      <c r="C112" s="110"/>
      <c r="D112" s="110"/>
      <c r="E112" s="110"/>
      <c r="F112" s="110"/>
      <c r="G112" s="110"/>
      <c r="H112" s="110"/>
      <c r="I112" s="110"/>
      <c r="J112" s="110"/>
      <c r="K112" s="111"/>
    </row>
    <row r="113" spans="1:11" ht="92.25" customHeight="1">
      <c r="A113" s="128"/>
      <c r="B113" s="118" t="s">
        <v>57</v>
      </c>
      <c r="C113" s="111"/>
      <c r="D113" s="136" t="s">
        <v>58</v>
      </c>
      <c r="E113" s="111"/>
      <c r="F113" s="136" t="s">
        <v>59</v>
      </c>
      <c r="G113" s="111"/>
      <c r="H113" s="136" t="s">
        <v>60</v>
      </c>
      <c r="I113" s="111"/>
      <c r="J113" s="136" t="s">
        <v>61</v>
      </c>
      <c r="K113" s="111"/>
    </row>
    <row r="114" spans="1:11" ht="15.75" customHeight="1">
      <c r="A114" s="11" t="s">
        <v>96</v>
      </c>
      <c r="B114" s="152">
        <f t="shared" ref="B114:B115" si="9">SUM(C106:V106)</f>
        <v>0</v>
      </c>
      <c r="C114" s="111"/>
      <c r="D114" s="147" t="str">
        <f>IF($C$149&lt;100,"0%",IF($C$149&lt;200,"5%",IF($C$149&lt;300,"10%",IF($C$149&lt;400,"15%","20%"))))</f>
        <v>20%</v>
      </c>
      <c r="E114" s="120"/>
      <c r="F114" s="176">
        <f>H150</f>
        <v>0.1208814</v>
      </c>
      <c r="G114" s="111"/>
      <c r="H114" s="138">
        <f>'cálculos 3º Bim'!AM19</f>
        <v>0</v>
      </c>
      <c r="I114" s="111"/>
      <c r="J114" s="138">
        <f>'cálculos 3º Bim'!AN19</f>
        <v>0</v>
      </c>
      <c r="K114" s="111"/>
    </row>
    <row r="115" spans="1:11" ht="15.75" customHeight="1">
      <c r="A115" s="11" t="s">
        <v>97</v>
      </c>
      <c r="B115" s="152">
        <f t="shared" si="9"/>
        <v>0</v>
      </c>
      <c r="C115" s="111"/>
      <c r="D115" s="121"/>
      <c r="E115" s="122"/>
      <c r="F115" s="176">
        <f>H150</f>
        <v>0.1208814</v>
      </c>
      <c r="G115" s="111"/>
      <c r="H115" s="138">
        <f>'cálculos 3º Bim'!AM20</f>
        <v>0</v>
      </c>
      <c r="I115" s="111"/>
      <c r="J115" s="138">
        <f>'cálculos 3º Bim'!AN20</f>
        <v>0</v>
      </c>
      <c r="K115" s="111"/>
    </row>
    <row r="116" spans="1:11" ht="15.75" customHeight="1">
      <c r="B116" s="6"/>
    </row>
    <row r="117" spans="1:11" ht="15.75" customHeight="1">
      <c r="B117" s="6"/>
    </row>
    <row r="118" spans="1:11" ht="15.75" hidden="1" customHeight="1">
      <c r="B118" s="6"/>
    </row>
    <row r="119" spans="1:11" ht="47.25" hidden="1" customHeight="1">
      <c r="A119" s="126" t="s">
        <v>98</v>
      </c>
      <c r="B119" s="171" t="s">
        <v>99</v>
      </c>
      <c r="C119" s="110"/>
      <c r="D119" s="110"/>
      <c r="E119" s="110"/>
      <c r="F119" s="110"/>
      <c r="G119" s="111"/>
      <c r="H119" s="172" t="s">
        <v>100</v>
      </c>
      <c r="I119" s="120"/>
    </row>
    <row r="120" spans="1:11" ht="15.75" hidden="1" customHeight="1">
      <c r="A120" s="128"/>
      <c r="B120" s="173" t="s">
        <v>101</v>
      </c>
      <c r="C120" s="111"/>
      <c r="D120" s="173" t="s">
        <v>102</v>
      </c>
      <c r="E120" s="110"/>
      <c r="F120" s="110"/>
      <c r="G120" s="111"/>
      <c r="H120" s="121"/>
      <c r="I120" s="122"/>
    </row>
    <row r="121" spans="1:11" ht="15.75" hidden="1" customHeight="1">
      <c r="A121" s="11" t="s">
        <v>52</v>
      </c>
      <c r="B121" s="157">
        <f>'Formulário Anual 2024'!B121</f>
        <v>0</v>
      </c>
      <c r="C121" s="111"/>
      <c r="D121" s="155">
        <f t="shared" ref="D121:D123" si="10">910.56/0.57*1.0616</f>
        <v>1695.8780631578948</v>
      </c>
      <c r="E121" s="110"/>
      <c r="F121" s="110"/>
      <c r="G121" s="111"/>
      <c r="H121" s="156">
        <f t="shared" ref="H121:H128" si="11">B121*D121</f>
        <v>0</v>
      </c>
      <c r="I121" s="111"/>
    </row>
    <row r="122" spans="1:11" ht="15.75" hidden="1" customHeight="1">
      <c r="A122" s="11" t="s">
        <v>53</v>
      </c>
      <c r="B122" s="157">
        <f>'Formulário Anual 2024'!B122</f>
        <v>0</v>
      </c>
      <c r="C122" s="111"/>
      <c r="D122" s="155">
        <f t="shared" si="10"/>
        <v>1695.8780631578948</v>
      </c>
      <c r="E122" s="110"/>
      <c r="F122" s="110"/>
      <c r="G122" s="111"/>
      <c r="H122" s="156">
        <f t="shared" si="11"/>
        <v>0</v>
      </c>
      <c r="I122" s="111"/>
    </row>
    <row r="123" spans="1:11" ht="15.75" hidden="1" customHeight="1">
      <c r="A123" s="11" t="s">
        <v>54</v>
      </c>
      <c r="B123" s="157">
        <f>'Formulário Anual 2024'!B123</f>
        <v>0</v>
      </c>
      <c r="C123" s="111"/>
      <c r="D123" s="155">
        <f t="shared" si="10"/>
        <v>1695.8780631578948</v>
      </c>
      <c r="E123" s="110"/>
      <c r="F123" s="110"/>
      <c r="G123" s="111"/>
      <c r="H123" s="156">
        <f t="shared" si="11"/>
        <v>0</v>
      </c>
      <c r="I123" s="111"/>
    </row>
    <row r="124" spans="1:11" ht="15.75" hidden="1" customHeight="1">
      <c r="A124" s="11" t="s">
        <v>70</v>
      </c>
      <c r="B124" s="157">
        <f>'Formulário Anual 2024'!B124</f>
        <v>0</v>
      </c>
      <c r="C124" s="111"/>
      <c r="D124" s="155">
        <f t="shared" ref="D124:D126" si="12">527.88/0.57*1.0616</f>
        <v>983.15334736842124</v>
      </c>
      <c r="E124" s="110"/>
      <c r="F124" s="110"/>
      <c r="G124" s="111"/>
      <c r="H124" s="156">
        <f t="shared" si="11"/>
        <v>0</v>
      </c>
      <c r="I124" s="111"/>
    </row>
    <row r="125" spans="1:11" ht="15.75" hidden="1" customHeight="1">
      <c r="A125" s="11" t="s">
        <v>71</v>
      </c>
      <c r="B125" s="157">
        <f>'Formulário Anual 2024'!B125</f>
        <v>0</v>
      </c>
      <c r="C125" s="111"/>
      <c r="D125" s="155">
        <f t="shared" si="12"/>
        <v>983.15334736842124</v>
      </c>
      <c r="E125" s="110"/>
      <c r="F125" s="110"/>
      <c r="G125" s="111"/>
      <c r="H125" s="156">
        <f t="shared" si="11"/>
        <v>0</v>
      </c>
      <c r="I125" s="111"/>
    </row>
    <row r="126" spans="1:11" ht="15.75" hidden="1" customHeight="1">
      <c r="A126" s="11" t="s">
        <v>72</v>
      </c>
      <c r="B126" s="157">
        <f>'Formulário Anual 2024'!B126</f>
        <v>0</v>
      </c>
      <c r="C126" s="111"/>
      <c r="D126" s="155">
        <f t="shared" si="12"/>
        <v>983.15334736842124</v>
      </c>
      <c r="E126" s="110"/>
      <c r="F126" s="110"/>
      <c r="G126" s="111"/>
      <c r="H126" s="156">
        <f t="shared" si="11"/>
        <v>0</v>
      </c>
      <c r="I126" s="111"/>
    </row>
    <row r="127" spans="1:11" ht="15.75" hidden="1" customHeight="1">
      <c r="A127" s="11" t="s">
        <v>73</v>
      </c>
      <c r="B127" s="157">
        <f>'Formulário Anual 2024'!B127</f>
        <v>0</v>
      </c>
      <c r="C127" s="111"/>
      <c r="D127" s="155">
        <f t="shared" ref="D127:D128" si="13">131.94/0.57*1.0616</f>
        <v>245.73246315789478</v>
      </c>
      <c r="E127" s="110"/>
      <c r="F127" s="110"/>
      <c r="G127" s="111"/>
      <c r="H127" s="156">
        <f t="shared" si="11"/>
        <v>0</v>
      </c>
      <c r="I127" s="111"/>
    </row>
    <row r="128" spans="1:11" ht="15.75" hidden="1" customHeight="1">
      <c r="A128" s="11" t="s">
        <v>74</v>
      </c>
      <c r="B128" s="157">
        <f>'Formulário Anual 2024'!B128</f>
        <v>0</v>
      </c>
      <c r="C128" s="111"/>
      <c r="D128" s="155">
        <f t="shared" si="13"/>
        <v>245.73246315789478</v>
      </c>
      <c r="E128" s="110"/>
      <c r="F128" s="110"/>
      <c r="G128" s="111"/>
      <c r="H128" s="156">
        <f t="shared" si="11"/>
        <v>0</v>
      </c>
      <c r="I128" s="111"/>
    </row>
    <row r="129" spans="1:9" ht="15.75" hidden="1" customHeight="1">
      <c r="B129" s="6"/>
      <c r="H129" s="167">
        <f>SUM(H121:I128)</f>
        <v>0</v>
      </c>
      <c r="I129" s="111"/>
    </row>
    <row r="130" spans="1:9" ht="15.75" hidden="1" customHeight="1">
      <c r="B130" s="6"/>
    </row>
    <row r="131" spans="1:9" ht="15.75" hidden="1" customHeight="1">
      <c r="B131" s="6"/>
    </row>
    <row r="132" spans="1:9" ht="38.25" hidden="1" customHeight="1">
      <c r="A132" s="126" t="s">
        <v>98</v>
      </c>
      <c r="B132" s="171" t="s">
        <v>103</v>
      </c>
      <c r="C132" s="110"/>
      <c r="D132" s="110"/>
      <c r="E132" s="110"/>
      <c r="F132" s="110"/>
      <c r="G132" s="111"/>
      <c r="H132" s="172" t="s">
        <v>100</v>
      </c>
      <c r="I132" s="120"/>
    </row>
    <row r="133" spans="1:9" ht="15.75" hidden="1" customHeight="1">
      <c r="A133" s="128"/>
      <c r="B133" s="173" t="s">
        <v>101</v>
      </c>
      <c r="C133" s="111"/>
      <c r="D133" s="173" t="s">
        <v>102</v>
      </c>
      <c r="E133" s="110"/>
      <c r="F133" s="110"/>
      <c r="G133" s="111"/>
      <c r="H133" s="121"/>
      <c r="I133" s="122"/>
    </row>
    <row r="134" spans="1:9" ht="15.75" hidden="1" customHeight="1">
      <c r="A134" s="11" t="s">
        <v>52</v>
      </c>
      <c r="B134" s="157">
        <f>'Formulário Anual 2024'!B134</f>
        <v>0</v>
      </c>
      <c r="C134" s="111"/>
      <c r="D134" s="155">
        <v>0</v>
      </c>
      <c r="E134" s="110"/>
      <c r="F134" s="110"/>
      <c r="G134" s="111"/>
      <c r="H134" s="156">
        <f t="shared" ref="H134:H145" si="14">B134*D134</f>
        <v>0</v>
      </c>
      <c r="I134" s="111"/>
    </row>
    <row r="135" spans="1:9" ht="15.75" hidden="1" customHeight="1">
      <c r="A135" s="11" t="s">
        <v>53</v>
      </c>
      <c r="B135" s="157">
        <f>'Formulário Anual 2024'!B135</f>
        <v>0</v>
      </c>
      <c r="C135" s="111"/>
      <c r="D135" s="155">
        <v>0</v>
      </c>
      <c r="E135" s="110"/>
      <c r="F135" s="110"/>
      <c r="G135" s="111"/>
      <c r="H135" s="156">
        <f t="shared" si="14"/>
        <v>0</v>
      </c>
      <c r="I135" s="111"/>
    </row>
    <row r="136" spans="1:9" ht="15.75" hidden="1" customHeight="1">
      <c r="A136" s="11" t="s">
        <v>54</v>
      </c>
      <c r="B136" s="157">
        <f>'Formulário Anual 2024'!B136</f>
        <v>0</v>
      </c>
      <c r="C136" s="111"/>
      <c r="D136" s="155">
        <v>0</v>
      </c>
      <c r="E136" s="110"/>
      <c r="F136" s="110"/>
      <c r="G136" s="111"/>
      <c r="H136" s="156">
        <f t="shared" si="14"/>
        <v>0</v>
      </c>
      <c r="I136" s="111"/>
    </row>
    <row r="137" spans="1:9" ht="15.75" hidden="1" customHeight="1">
      <c r="A137" s="11" t="s">
        <v>70</v>
      </c>
      <c r="B137" s="157">
        <f>'Formulário Anual 2024'!B137</f>
        <v>0</v>
      </c>
      <c r="C137" s="111"/>
      <c r="D137" s="155">
        <v>0</v>
      </c>
      <c r="E137" s="110"/>
      <c r="F137" s="110"/>
      <c r="G137" s="111"/>
      <c r="H137" s="156">
        <f t="shared" si="14"/>
        <v>0</v>
      </c>
      <c r="I137" s="111"/>
    </row>
    <row r="138" spans="1:9" ht="15.75" hidden="1" customHeight="1">
      <c r="A138" s="11" t="s">
        <v>71</v>
      </c>
      <c r="B138" s="157">
        <f>'Formulário Anual 2024'!B138</f>
        <v>0</v>
      </c>
      <c r="C138" s="111"/>
      <c r="D138" s="155">
        <v>0</v>
      </c>
      <c r="E138" s="110"/>
      <c r="F138" s="110"/>
      <c r="G138" s="111"/>
      <c r="H138" s="156">
        <f t="shared" si="14"/>
        <v>0</v>
      </c>
      <c r="I138" s="111"/>
    </row>
    <row r="139" spans="1:9" ht="15.75" hidden="1" customHeight="1">
      <c r="A139" s="11" t="s">
        <v>72</v>
      </c>
      <c r="B139" s="157">
        <f>'Formulário Anual 2024'!B139</f>
        <v>0</v>
      </c>
      <c r="C139" s="111"/>
      <c r="D139" s="155">
        <v>0</v>
      </c>
      <c r="E139" s="110"/>
      <c r="F139" s="110"/>
      <c r="G139" s="111"/>
      <c r="H139" s="156">
        <f t="shared" si="14"/>
        <v>0</v>
      </c>
      <c r="I139" s="111"/>
    </row>
    <row r="140" spans="1:9" ht="15.75" hidden="1" customHeight="1">
      <c r="A140" s="11" t="s">
        <v>73</v>
      </c>
      <c r="B140" s="157">
        <f>'Formulário Anual 2024'!B140</f>
        <v>0</v>
      </c>
      <c r="C140" s="111"/>
      <c r="D140" s="155">
        <v>0</v>
      </c>
      <c r="E140" s="110"/>
      <c r="F140" s="110"/>
      <c r="G140" s="111"/>
      <c r="H140" s="156">
        <f t="shared" si="14"/>
        <v>0</v>
      </c>
      <c r="I140" s="111"/>
    </row>
    <row r="141" spans="1:9" ht="15.75" hidden="1" customHeight="1">
      <c r="A141" s="11" t="s">
        <v>74</v>
      </c>
      <c r="B141" s="157">
        <f>'Formulário Anual 2024'!B141</f>
        <v>0</v>
      </c>
      <c r="C141" s="111"/>
      <c r="D141" s="155">
        <v>0</v>
      </c>
      <c r="E141" s="110"/>
      <c r="F141" s="110"/>
      <c r="G141" s="111"/>
      <c r="H141" s="156">
        <f t="shared" si="14"/>
        <v>0</v>
      </c>
      <c r="I141" s="111"/>
    </row>
    <row r="142" spans="1:9" ht="15.75" hidden="1" customHeight="1">
      <c r="A142" s="11" t="s">
        <v>80</v>
      </c>
      <c r="B142" s="157">
        <f>'Formulário Anual 2024'!B142</f>
        <v>0</v>
      </c>
      <c r="C142" s="111"/>
      <c r="D142" s="155">
        <v>0</v>
      </c>
      <c r="E142" s="110"/>
      <c r="F142" s="110"/>
      <c r="G142" s="111"/>
      <c r="H142" s="156">
        <f t="shared" si="14"/>
        <v>0</v>
      </c>
      <c r="I142" s="111"/>
    </row>
    <row r="143" spans="1:9" ht="15.75" hidden="1" customHeight="1">
      <c r="A143" s="11" t="s">
        <v>81</v>
      </c>
      <c r="B143" s="157">
        <f>'Formulário Anual 2024'!B143</f>
        <v>0</v>
      </c>
      <c r="C143" s="111"/>
      <c r="D143" s="155">
        <v>0</v>
      </c>
      <c r="E143" s="110"/>
      <c r="F143" s="110"/>
      <c r="G143" s="111"/>
      <c r="H143" s="156">
        <f t="shared" si="14"/>
        <v>0</v>
      </c>
      <c r="I143" s="111"/>
    </row>
    <row r="144" spans="1:9" ht="15.75" hidden="1" customHeight="1">
      <c r="A144" s="11" t="s">
        <v>82</v>
      </c>
      <c r="B144" s="157">
        <f>'Formulário Anual 2024'!B144</f>
        <v>0</v>
      </c>
      <c r="C144" s="111"/>
      <c r="D144" s="155">
        <v>0</v>
      </c>
      <c r="E144" s="110"/>
      <c r="F144" s="110"/>
      <c r="G144" s="111"/>
      <c r="H144" s="156">
        <f t="shared" si="14"/>
        <v>0</v>
      </c>
      <c r="I144" s="111"/>
    </row>
    <row r="145" spans="1:9" ht="15.75" hidden="1" customHeight="1">
      <c r="A145" s="11" t="s">
        <v>83</v>
      </c>
      <c r="B145" s="157">
        <f>'Formulário Anual 2024'!B145</f>
        <v>0</v>
      </c>
      <c r="C145" s="111"/>
      <c r="D145" s="155">
        <v>0</v>
      </c>
      <c r="E145" s="110"/>
      <c r="F145" s="110"/>
      <c r="G145" s="111"/>
      <c r="H145" s="156">
        <f t="shared" si="14"/>
        <v>0</v>
      </c>
      <c r="I145" s="111"/>
    </row>
    <row r="146" spans="1:9" ht="15.75" hidden="1" customHeight="1">
      <c r="B146" s="6"/>
      <c r="H146" s="167">
        <f>SUM(H134:I145)</f>
        <v>0</v>
      </c>
      <c r="I146" s="111"/>
    </row>
    <row r="147" spans="1:9" ht="15.75" customHeight="1">
      <c r="B147" s="6"/>
    </row>
    <row r="148" spans="1:9" ht="15.75" customHeight="1">
      <c r="B148" s="6"/>
    </row>
    <row r="149" spans="1:9" ht="46.5" customHeight="1">
      <c r="A149" s="158" t="s">
        <v>104</v>
      </c>
      <c r="B149" s="159"/>
      <c r="C149" s="168">
        <f>SUM(B106:B107,B93,B78:B79,B59:B62,B38:B42,B18:B21)</f>
        <v>750</v>
      </c>
      <c r="D149" s="169"/>
      <c r="E149" s="159"/>
      <c r="H149" s="38" t="s">
        <v>59</v>
      </c>
    </row>
    <row r="150" spans="1:9" ht="51.75" customHeight="1">
      <c r="A150" s="158" t="s">
        <v>105</v>
      </c>
      <c r="B150" s="159"/>
      <c r="C150" s="170">
        <f>SUM('cálculos 3º Bim'!AS2:AS20)</f>
        <v>195063.37299397998</v>
      </c>
      <c r="D150" s="169"/>
      <c r="E150" s="159"/>
      <c r="H150" s="39">
        <f>'Formulário Anual 2024'!H150</f>
        <v>0.1208814</v>
      </c>
    </row>
    <row r="151" spans="1:9" ht="15.75" customHeight="1">
      <c r="B151" s="6"/>
    </row>
    <row r="152" spans="1:9" ht="51.75" customHeight="1">
      <c r="A152" s="158" t="s">
        <v>106</v>
      </c>
      <c r="B152" s="159"/>
      <c r="C152" s="170">
        <v>0</v>
      </c>
      <c r="D152" s="169"/>
      <c r="E152" s="159"/>
    </row>
    <row r="153" spans="1:9" ht="15.75" customHeight="1">
      <c r="B153" s="6"/>
    </row>
    <row r="154" spans="1:9" ht="51.75" customHeight="1">
      <c r="A154" s="158" t="s">
        <v>107</v>
      </c>
      <c r="B154" s="159"/>
      <c r="C154" s="175">
        <f>SUM(C152,C150)</f>
        <v>195063.37299397998</v>
      </c>
      <c r="D154" s="169"/>
      <c r="E154" s="159"/>
    </row>
    <row r="155" spans="1:9" ht="15.75" customHeight="1">
      <c r="B155" s="6"/>
    </row>
    <row r="156" spans="1:9" ht="15.75" customHeight="1"/>
    <row r="157" spans="1:9" ht="15.75" customHeight="1">
      <c r="A157" s="1" t="s">
        <v>108</v>
      </c>
      <c r="B157" s="3"/>
      <c r="C157" s="44"/>
      <c r="D157" s="44"/>
      <c r="E157" s="45"/>
      <c r="F157" s="44"/>
      <c r="G157" s="46"/>
    </row>
    <row r="158" spans="1:9" ht="15.75" customHeight="1">
      <c r="A158" s="3"/>
      <c r="B158" s="3"/>
      <c r="C158" s="3"/>
      <c r="D158" s="3"/>
      <c r="E158" s="3"/>
      <c r="F158" s="3"/>
      <c r="G158" s="3"/>
    </row>
    <row r="159" spans="1:9" ht="15.75" customHeight="1">
      <c r="A159" s="160" t="s">
        <v>109</v>
      </c>
      <c r="B159" s="111"/>
      <c r="C159" s="47" t="s">
        <v>29</v>
      </c>
      <c r="D159" s="160" t="s">
        <v>110</v>
      </c>
      <c r="E159" s="111"/>
      <c r="F159" s="160" t="s">
        <v>111</v>
      </c>
      <c r="G159" s="111"/>
    </row>
    <row r="160" spans="1:9" ht="15.75" customHeight="1">
      <c r="A160" s="161" t="s">
        <v>112</v>
      </c>
      <c r="B160" s="111"/>
      <c r="C160" s="48"/>
      <c r="D160" s="174"/>
      <c r="E160" s="111"/>
      <c r="F160" s="157" t="s">
        <v>113</v>
      </c>
      <c r="G160" s="111"/>
    </row>
    <row r="161" spans="1:7" ht="15.75" customHeight="1">
      <c r="A161" s="161" t="s">
        <v>114</v>
      </c>
      <c r="B161" s="111"/>
      <c r="C161" s="48"/>
      <c r="D161" s="174"/>
      <c r="E161" s="111"/>
      <c r="F161" s="157" t="s">
        <v>113</v>
      </c>
      <c r="G161" s="111"/>
    </row>
    <row r="162" spans="1:7" ht="15.75" customHeight="1">
      <c r="A162" s="161" t="s">
        <v>115</v>
      </c>
      <c r="B162" s="111"/>
      <c r="C162" s="48"/>
      <c r="D162" s="174"/>
      <c r="E162" s="111"/>
      <c r="F162" s="157" t="s">
        <v>113</v>
      </c>
      <c r="G162" s="111"/>
    </row>
    <row r="163" spans="1:7" ht="15.75" customHeight="1">
      <c r="A163" s="161" t="s">
        <v>116</v>
      </c>
      <c r="B163" s="111"/>
      <c r="C163" s="48"/>
      <c r="D163" s="174"/>
      <c r="E163" s="111"/>
      <c r="F163" s="157" t="s">
        <v>113</v>
      </c>
      <c r="G163" s="111"/>
    </row>
    <row r="164" spans="1:7" ht="15.75" customHeight="1">
      <c r="A164" s="161" t="s">
        <v>117</v>
      </c>
      <c r="B164" s="111"/>
      <c r="C164" s="48"/>
      <c r="D164" s="174"/>
      <c r="E164" s="111"/>
      <c r="F164" s="157" t="s">
        <v>113</v>
      </c>
      <c r="G164" s="111"/>
    </row>
    <row r="165" spans="1:7" ht="15.75" customHeight="1">
      <c r="B165" s="6"/>
    </row>
    <row r="166" spans="1:7" ht="15.75" customHeight="1">
      <c r="A166" s="1" t="s">
        <v>118</v>
      </c>
      <c r="B166" s="3"/>
      <c r="C166" s="3"/>
      <c r="D166" s="3"/>
    </row>
    <row r="167" spans="1:7" ht="15.75" customHeight="1">
      <c r="A167" s="3"/>
      <c r="B167" s="3"/>
      <c r="C167" s="3"/>
      <c r="D167" s="3"/>
    </row>
    <row r="168" spans="1:7" ht="15.75" customHeight="1">
      <c r="A168" s="160" t="s">
        <v>119</v>
      </c>
      <c r="B168" s="111"/>
      <c r="C168" s="164" t="s">
        <v>120</v>
      </c>
      <c r="D168" s="163"/>
    </row>
    <row r="169" spans="1:7" ht="15.75" customHeight="1">
      <c r="A169" s="157" t="s">
        <v>121</v>
      </c>
      <c r="B169" s="111"/>
      <c r="C169" s="162">
        <v>0</v>
      </c>
      <c r="D169" s="163"/>
    </row>
    <row r="170" spans="1:7" ht="15.75" customHeight="1">
      <c r="A170" s="157" t="s">
        <v>122</v>
      </c>
      <c r="B170" s="111"/>
      <c r="C170" s="162">
        <v>0.05</v>
      </c>
      <c r="D170" s="163"/>
    </row>
    <row r="171" spans="1:7" ht="15.75" customHeight="1">
      <c r="A171" s="157" t="s">
        <v>123</v>
      </c>
      <c r="B171" s="111"/>
      <c r="C171" s="162">
        <v>0.1</v>
      </c>
      <c r="D171" s="163"/>
    </row>
    <row r="172" spans="1:7" ht="15.75" customHeight="1">
      <c r="A172" s="157" t="s">
        <v>124</v>
      </c>
      <c r="B172" s="111"/>
      <c r="C172" s="162">
        <v>0.15</v>
      </c>
      <c r="D172" s="163"/>
    </row>
    <row r="173" spans="1:7" ht="15.75" customHeight="1">
      <c r="A173" s="157" t="s">
        <v>125</v>
      </c>
      <c r="B173" s="111"/>
      <c r="C173" s="162">
        <v>0.2</v>
      </c>
      <c r="D173" s="163"/>
    </row>
    <row r="174" spans="1:7" ht="15.75" customHeight="1"/>
    <row r="175" spans="1:7" ht="15.75" customHeight="1"/>
    <row r="176" spans="1:7" ht="15.75" customHeight="1"/>
    <row r="177" spans="1:23" ht="15.75" customHeight="1">
      <c r="A177" s="1" t="s">
        <v>126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</row>
    <row r="178" spans="1:23" ht="94.5" customHeight="1">
      <c r="A178" s="165" t="s">
        <v>127</v>
      </c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</row>
    <row r="179" spans="1:23" ht="15.75" customHeight="1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1:23" ht="60.75" customHeight="1">
      <c r="A180" s="165" t="s">
        <v>128</v>
      </c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</row>
    <row r="181" spans="1:23" ht="15.75" customHeight="1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1:23" ht="24" customHeight="1">
      <c r="A182" s="165" t="s">
        <v>129</v>
      </c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</row>
    <row r="183" spans="1:23" ht="15.75" customHeight="1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1:23" ht="15.75" customHeight="1">
      <c r="A184" s="165" t="s">
        <v>130</v>
      </c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</row>
    <row r="185" spans="1:23" ht="15.75" customHeight="1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1:23" ht="15.75" customHeight="1">
      <c r="A186" s="165" t="s">
        <v>131</v>
      </c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</row>
    <row r="187" spans="1:23" ht="15.75" customHeight="1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1:23" ht="15.75" customHeight="1">
      <c r="A188" s="165" t="s">
        <v>132</v>
      </c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</row>
    <row r="189" spans="1:23" ht="15.75" customHeight="1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</row>
    <row r="190" spans="1:23" ht="73.5" customHeight="1">
      <c r="A190" s="165" t="s">
        <v>133</v>
      </c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</row>
    <row r="191" spans="1:23" ht="15.75" customHeight="1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</row>
    <row r="192" spans="1:23" ht="51" customHeight="1">
      <c r="A192" s="165" t="s">
        <v>134</v>
      </c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</row>
    <row r="193" spans="1:23" ht="15.75" customHeight="1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</row>
    <row r="194" spans="1:23" ht="15.75" customHeight="1">
      <c r="A194" s="1" t="s">
        <v>135</v>
      </c>
      <c r="B194" s="1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</row>
    <row r="195" spans="1:23" ht="15.75" customHeight="1">
      <c r="A195" s="3" t="s">
        <v>136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6" spans="1:23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</row>
    <row r="197" spans="1:23" ht="15.75" customHeight="1">
      <c r="A197" s="51" t="s">
        <v>137</v>
      </c>
      <c r="B197" s="51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51" t="s">
        <v>138</v>
      </c>
      <c r="N197" s="3"/>
      <c r="O197" s="3"/>
      <c r="P197" s="3"/>
      <c r="Q197" s="3"/>
      <c r="R197" s="3"/>
      <c r="S197" s="3"/>
      <c r="T197" s="3"/>
      <c r="U197" s="3"/>
      <c r="V197" s="3"/>
      <c r="W197" s="3"/>
    </row>
    <row r="198" spans="1:23" ht="15.75" customHeight="1">
      <c r="A198" s="1"/>
      <c r="B198" s="1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1"/>
      <c r="N198" s="3"/>
      <c r="O198" s="3"/>
      <c r="P198" s="3"/>
      <c r="Q198" s="3"/>
      <c r="R198" s="3"/>
      <c r="S198" s="3"/>
      <c r="T198" s="3"/>
      <c r="U198" s="3"/>
      <c r="V198" s="3"/>
      <c r="W198" s="3"/>
    </row>
    <row r="199" spans="1:23" ht="15.75" customHeight="1">
      <c r="A199" s="1"/>
      <c r="B199" s="1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1"/>
      <c r="N199" s="3"/>
      <c r="O199" s="3"/>
      <c r="P199" s="3"/>
      <c r="Q199" s="3"/>
      <c r="R199" s="3"/>
      <c r="S199" s="3"/>
      <c r="T199" s="3"/>
      <c r="U199" s="3"/>
      <c r="V199" s="3"/>
      <c r="W199" s="3"/>
    </row>
    <row r="200" spans="1:23" ht="15.75" customHeight="1">
      <c r="A200" s="51" t="s">
        <v>139</v>
      </c>
      <c r="B200" s="51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51" t="s">
        <v>139</v>
      </c>
      <c r="N200" s="3"/>
      <c r="O200" s="3"/>
      <c r="P200" s="3"/>
      <c r="Q200" s="3"/>
      <c r="R200" s="3"/>
      <c r="S200" s="3"/>
      <c r="T200" s="3"/>
      <c r="U200" s="3"/>
      <c r="V200" s="3"/>
      <c r="W200" s="3"/>
    </row>
    <row r="201" spans="1:23" ht="15.75" customHeight="1">
      <c r="A201" s="1"/>
      <c r="B201" s="1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1"/>
      <c r="N201" s="3"/>
      <c r="O201" s="3"/>
      <c r="P201" s="3"/>
      <c r="Q201" s="3"/>
      <c r="R201" s="3"/>
      <c r="S201" s="3"/>
      <c r="T201" s="3"/>
      <c r="U201" s="3"/>
      <c r="V201" s="3"/>
      <c r="W201" s="3"/>
    </row>
    <row r="202" spans="1:23" ht="15.75" customHeight="1">
      <c r="A202" s="1"/>
      <c r="B202" s="1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1"/>
      <c r="N202" s="3"/>
      <c r="O202" s="3"/>
      <c r="P202" s="3"/>
      <c r="Q202" s="3"/>
      <c r="R202" s="3"/>
      <c r="S202" s="3"/>
      <c r="T202" s="3"/>
      <c r="U202" s="3"/>
      <c r="V202" s="3"/>
      <c r="W202" s="3"/>
    </row>
    <row r="203" spans="1:23" ht="15.75" customHeight="1">
      <c r="A203" s="1" t="s">
        <v>140</v>
      </c>
      <c r="B203" s="1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1" t="s">
        <v>140</v>
      </c>
      <c r="N203" s="3"/>
      <c r="O203" s="3"/>
      <c r="P203" s="3"/>
      <c r="Q203" s="3"/>
      <c r="R203" s="3"/>
      <c r="S203" s="3"/>
      <c r="T203" s="3"/>
      <c r="U203" s="3"/>
      <c r="V203" s="3"/>
      <c r="W203" s="3"/>
    </row>
    <row r="204" spans="1:23" ht="15.75" customHeight="1">
      <c r="A204" s="1"/>
      <c r="B204" s="1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1"/>
      <c r="N204" s="3"/>
      <c r="O204" s="3"/>
      <c r="P204" s="3"/>
      <c r="Q204" s="3"/>
      <c r="R204" s="3"/>
      <c r="S204" s="3"/>
      <c r="T204" s="3"/>
      <c r="U204" s="3"/>
      <c r="V204" s="3"/>
      <c r="W204" s="3"/>
    </row>
    <row r="205" spans="1:23" ht="15.75" customHeight="1">
      <c r="A205" s="1"/>
      <c r="B205" s="1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1"/>
      <c r="N205" s="3"/>
      <c r="O205" s="3"/>
      <c r="P205" s="3"/>
      <c r="Q205" s="3"/>
      <c r="R205" s="3"/>
      <c r="S205" s="3"/>
      <c r="T205" s="3"/>
      <c r="U205" s="3"/>
      <c r="V205" s="3"/>
      <c r="W205" s="3"/>
    </row>
    <row r="206" spans="1:23" ht="15.75" customHeight="1">
      <c r="A206" s="51" t="s">
        <v>141</v>
      </c>
      <c r="B206" s="51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51" t="s">
        <v>141</v>
      </c>
      <c r="N206" s="3"/>
      <c r="O206" s="3"/>
      <c r="P206" s="3"/>
      <c r="Q206" s="3"/>
      <c r="R206" s="3"/>
      <c r="S206" s="3"/>
      <c r="T206" s="3"/>
      <c r="U206" s="3"/>
      <c r="V206" s="3"/>
      <c r="W206" s="3"/>
    </row>
    <row r="207" spans="1:23" ht="15.75" customHeight="1">
      <c r="A207" s="51" t="s">
        <v>142</v>
      </c>
      <c r="B207" s="51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51" t="s">
        <v>143</v>
      </c>
      <c r="N207" s="3"/>
      <c r="O207" s="3"/>
      <c r="P207" s="3"/>
      <c r="Q207" s="3"/>
      <c r="R207" s="3"/>
      <c r="S207" s="3"/>
      <c r="T207" s="3"/>
      <c r="U207" s="3"/>
      <c r="V207" s="3"/>
      <c r="W207" s="3"/>
    </row>
    <row r="208" spans="1:23" ht="15.75" customHeight="1">
      <c r="A208" s="1"/>
      <c r="B208" s="1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1"/>
      <c r="N208" s="3"/>
      <c r="O208" s="3"/>
      <c r="P208" s="3"/>
      <c r="Q208" s="3"/>
      <c r="R208" s="3"/>
      <c r="S208" s="3"/>
      <c r="T208" s="3"/>
      <c r="U208" s="3"/>
      <c r="V208" s="3"/>
      <c r="W208" s="3"/>
    </row>
    <row r="209" spans="1:23" ht="15.75" customHeight="1">
      <c r="A209" s="1"/>
      <c r="B209" s="1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1"/>
      <c r="N209" s="3"/>
      <c r="O209" s="3"/>
      <c r="P209" s="3"/>
      <c r="Q209" s="3"/>
      <c r="R209" s="3"/>
      <c r="S209" s="3"/>
      <c r="T209" s="3"/>
      <c r="U209" s="3"/>
      <c r="V209" s="3"/>
      <c r="W209" s="3"/>
    </row>
    <row r="210" spans="1:23" ht="15.75" customHeight="1">
      <c r="A210" s="51" t="s">
        <v>139</v>
      </c>
      <c r="B210" s="51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51" t="s">
        <v>139</v>
      </c>
      <c r="N210" s="3"/>
      <c r="O210" s="3"/>
      <c r="P210" s="3"/>
      <c r="Q210" s="3"/>
      <c r="R210" s="3"/>
      <c r="S210" s="3"/>
      <c r="T210" s="3"/>
      <c r="U210" s="3"/>
      <c r="V210" s="3"/>
      <c r="W210" s="3"/>
    </row>
    <row r="211" spans="1:23" ht="15.75" customHeight="1">
      <c r="A211" s="1"/>
      <c r="B211" s="1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1"/>
      <c r="N211" s="3"/>
      <c r="O211" s="3"/>
      <c r="P211" s="3"/>
      <c r="Q211" s="3"/>
      <c r="R211" s="3"/>
      <c r="S211" s="3"/>
      <c r="T211" s="3"/>
      <c r="U211" s="3"/>
      <c r="V211" s="3"/>
      <c r="W211" s="3"/>
    </row>
    <row r="212" spans="1:23" ht="15.75" customHeight="1">
      <c r="A212" s="1"/>
      <c r="B212" s="1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1"/>
      <c r="N212" s="3"/>
      <c r="O212" s="3"/>
      <c r="P212" s="3"/>
      <c r="Q212" s="3"/>
      <c r="R212" s="3"/>
      <c r="S212" s="3"/>
      <c r="T212" s="3"/>
      <c r="U212" s="3"/>
      <c r="V212" s="3"/>
      <c r="W212" s="3"/>
    </row>
    <row r="213" spans="1:23" ht="15.75" customHeight="1">
      <c r="A213" s="1" t="s">
        <v>140</v>
      </c>
      <c r="B213" s="1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1" t="s">
        <v>140</v>
      </c>
      <c r="N213" s="3"/>
      <c r="O213" s="3"/>
      <c r="P213" s="3"/>
      <c r="Q213" s="3"/>
      <c r="R213" s="3"/>
      <c r="S213" s="3"/>
      <c r="T213" s="3"/>
      <c r="U213" s="3"/>
      <c r="V213" s="3"/>
      <c r="W213" s="3"/>
    </row>
    <row r="214" spans="1:23" ht="15.75" customHeight="1">
      <c r="A214" s="1"/>
      <c r="B214" s="1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1"/>
      <c r="N214" s="3"/>
      <c r="O214" s="3"/>
      <c r="P214" s="3"/>
      <c r="Q214" s="3"/>
      <c r="R214" s="3"/>
      <c r="S214" s="3"/>
      <c r="T214" s="3"/>
      <c r="U214" s="3"/>
      <c r="V214" s="3"/>
      <c r="W214" s="3"/>
    </row>
    <row r="215" spans="1:23" ht="15.75" customHeight="1">
      <c r="A215" s="1"/>
      <c r="B215" s="1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1"/>
      <c r="N215" s="3"/>
      <c r="O215" s="3"/>
      <c r="P215" s="3"/>
      <c r="Q215" s="3"/>
      <c r="R215" s="3"/>
      <c r="S215" s="3"/>
      <c r="T215" s="3"/>
      <c r="U215" s="3"/>
      <c r="V215" s="3"/>
      <c r="W215" s="3"/>
    </row>
    <row r="216" spans="1:23" ht="15.75" customHeight="1">
      <c r="A216" s="51" t="s">
        <v>144</v>
      </c>
      <c r="B216" s="51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51" t="s">
        <v>145</v>
      </c>
      <c r="N216" s="3"/>
      <c r="O216" s="3"/>
      <c r="P216" s="3"/>
      <c r="Q216" s="3"/>
      <c r="R216" s="3"/>
      <c r="S216" s="3"/>
      <c r="T216" s="3"/>
      <c r="U216" s="3"/>
      <c r="V216" s="3"/>
      <c r="W216" s="3"/>
    </row>
    <row r="217" spans="1:23" ht="15.75" customHeight="1">
      <c r="A217" s="1"/>
      <c r="B217" s="1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1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8" spans="1:23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</row>
    <row r="219" spans="1:23" ht="15.75" customHeight="1">
      <c r="A219" s="51" t="s">
        <v>146</v>
      </c>
      <c r="B219" s="51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51" t="s">
        <v>146</v>
      </c>
      <c r="N219" s="3"/>
      <c r="O219" s="3"/>
      <c r="P219" s="3"/>
      <c r="Q219" s="3"/>
      <c r="R219" s="3"/>
      <c r="S219" s="3"/>
      <c r="T219" s="3"/>
      <c r="U219" s="3"/>
      <c r="V219" s="3"/>
      <c r="W219" s="3"/>
    </row>
    <row r="220" spans="1:23" ht="15.75" customHeight="1">
      <c r="A220" s="1"/>
      <c r="B220" s="1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51"/>
      <c r="N220" s="3"/>
      <c r="O220" s="3"/>
      <c r="P220" s="3"/>
      <c r="Q220" s="3"/>
      <c r="R220" s="3"/>
      <c r="S220" s="3"/>
      <c r="T220" s="3"/>
      <c r="U220" s="3"/>
      <c r="V220" s="3"/>
      <c r="W220" s="3"/>
    </row>
    <row r="221" spans="1:23" ht="15.75" customHeight="1">
      <c r="A221" s="1"/>
      <c r="B221" s="1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1"/>
      <c r="N221" s="3"/>
      <c r="O221" s="3"/>
      <c r="P221" s="3"/>
      <c r="Q221" s="3"/>
      <c r="R221" s="3"/>
      <c r="S221" s="3"/>
      <c r="T221" s="3"/>
      <c r="U221" s="3"/>
      <c r="V221" s="3"/>
      <c r="W221" s="3"/>
    </row>
    <row r="222" spans="1:23" ht="15.75" customHeight="1">
      <c r="A222" s="1" t="s">
        <v>147</v>
      </c>
      <c r="B222" s="1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1" t="s">
        <v>147</v>
      </c>
      <c r="N222" s="3"/>
      <c r="O222" s="3"/>
      <c r="P222" s="3"/>
      <c r="Q222" s="3"/>
      <c r="R222" s="3"/>
      <c r="S222" s="3"/>
      <c r="T222" s="3"/>
      <c r="U222" s="3"/>
      <c r="V222" s="3"/>
      <c r="W222" s="3"/>
    </row>
    <row r="223" spans="1:23" ht="15.75" customHeight="1">
      <c r="A223" s="1"/>
      <c r="B223" s="1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1"/>
      <c r="N223" s="3"/>
      <c r="O223" s="3"/>
      <c r="P223" s="3"/>
      <c r="Q223" s="3"/>
      <c r="R223" s="3"/>
      <c r="S223" s="3"/>
      <c r="T223" s="3"/>
      <c r="U223" s="3"/>
      <c r="V223" s="3"/>
      <c r="W223" s="3"/>
    </row>
    <row r="224" spans="1:23" ht="15.75" customHeight="1">
      <c r="A224" s="1"/>
      <c r="B224" s="1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1"/>
      <c r="N224" s="3"/>
      <c r="O224" s="3"/>
      <c r="P224" s="3"/>
      <c r="Q224" s="3"/>
      <c r="R224" s="3"/>
      <c r="S224" s="3"/>
      <c r="T224" s="3"/>
      <c r="U224" s="3"/>
      <c r="V224" s="3"/>
      <c r="W224" s="3"/>
    </row>
    <row r="225" spans="1:23" ht="15.75" customHeight="1">
      <c r="A225" s="1" t="s">
        <v>148</v>
      </c>
      <c r="B225" s="1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1" t="s">
        <v>148</v>
      </c>
      <c r="N225" s="3"/>
      <c r="O225" s="3"/>
      <c r="P225" s="3"/>
      <c r="Q225" s="3"/>
      <c r="R225" s="3"/>
      <c r="S225" s="3"/>
      <c r="T225" s="3"/>
      <c r="U225" s="3"/>
      <c r="V225" s="3"/>
      <c r="W225" s="3"/>
    </row>
    <row r="226" spans="1:23" ht="15.75" customHeight="1">
      <c r="A226" s="1"/>
      <c r="B226" s="1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1"/>
      <c r="N226" s="3"/>
      <c r="O226" s="3"/>
      <c r="P226" s="3"/>
      <c r="Q226" s="3"/>
      <c r="R226" s="3"/>
      <c r="S226" s="3"/>
      <c r="T226" s="3"/>
      <c r="U226" s="3"/>
      <c r="V226" s="3"/>
      <c r="W226" s="3"/>
    </row>
    <row r="227" spans="1:23" ht="15.75" customHeight="1">
      <c r="A227" s="1"/>
      <c r="B227" s="1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1"/>
      <c r="N227" s="3"/>
      <c r="O227" s="3"/>
      <c r="P227" s="3"/>
      <c r="Q227" s="3"/>
      <c r="R227" s="3"/>
      <c r="S227" s="3"/>
      <c r="T227" s="3"/>
      <c r="U227" s="3"/>
      <c r="V227" s="3"/>
      <c r="W227" s="3"/>
    </row>
    <row r="228" spans="1:23" ht="15.75" customHeight="1">
      <c r="A228" s="1" t="s">
        <v>140</v>
      </c>
      <c r="B228" s="1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1" t="s">
        <v>140</v>
      </c>
      <c r="N228" s="3"/>
      <c r="O228" s="3"/>
      <c r="P228" s="3"/>
      <c r="Q228" s="3"/>
      <c r="R228" s="3"/>
      <c r="S228" s="3"/>
      <c r="T228" s="3"/>
      <c r="U228" s="3"/>
      <c r="V228" s="3"/>
      <c r="W228" s="3"/>
    </row>
    <row r="229" spans="1:23" ht="15.75" customHeight="1"/>
    <row r="230" spans="1:23" ht="15.75" customHeight="1"/>
    <row r="231" spans="1:23" ht="15.75" customHeight="1"/>
    <row r="232" spans="1:23" ht="15.75" customHeight="1"/>
    <row r="233" spans="1:23" ht="15.75" customHeight="1"/>
    <row r="234" spans="1:23" ht="15.75" customHeight="1"/>
    <row r="235" spans="1:23" ht="15.75" customHeight="1"/>
    <row r="236" spans="1:23" ht="15.75" customHeight="1"/>
    <row r="237" spans="1:23" ht="15.75" customHeight="1"/>
    <row r="238" spans="1:23" ht="15.75" customHeight="1"/>
    <row r="239" spans="1:23" ht="15.75" customHeight="1"/>
    <row r="240" spans="1:2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35">
    <mergeCell ref="A132:A133"/>
    <mergeCell ref="B134:C134"/>
    <mergeCell ref="B135:C135"/>
    <mergeCell ref="B136:C136"/>
    <mergeCell ref="B137:C137"/>
    <mergeCell ref="A112:A113"/>
    <mergeCell ref="B113:C113"/>
    <mergeCell ref="D113:E113"/>
    <mergeCell ref="B114:C114"/>
    <mergeCell ref="D114:E115"/>
    <mergeCell ref="B115:C115"/>
    <mergeCell ref="A119:A120"/>
    <mergeCell ref="B127:C127"/>
    <mergeCell ref="B128:C128"/>
    <mergeCell ref="C103:D103"/>
    <mergeCell ref="C104:D105"/>
    <mergeCell ref="E104:F105"/>
    <mergeCell ref="A98:A99"/>
    <mergeCell ref="B99:C99"/>
    <mergeCell ref="D99:E99"/>
    <mergeCell ref="B100:C100"/>
    <mergeCell ref="D100:E100"/>
    <mergeCell ref="A103:A105"/>
    <mergeCell ref="B103:B105"/>
    <mergeCell ref="A75:A77"/>
    <mergeCell ref="B75:B77"/>
    <mergeCell ref="B90:B92"/>
    <mergeCell ref="C90:D90"/>
    <mergeCell ref="C91:D92"/>
    <mergeCell ref="E91:F92"/>
    <mergeCell ref="A84:A85"/>
    <mergeCell ref="B85:C85"/>
    <mergeCell ref="D85:E85"/>
    <mergeCell ref="B86:C86"/>
    <mergeCell ref="D86:E87"/>
    <mergeCell ref="B87:C87"/>
    <mergeCell ref="A90:A92"/>
    <mergeCell ref="H145:I145"/>
    <mergeCell ref="H146:I146"/>
    <mergeCell ref="D142:G142"/>
    <mergeCell ref="H142:I142"/>
    <mergeCell ref="D143:G143"/>
    <mergeCell ref="H143:I143"/>
    <mergeCell ref="D144:G144"/>
    <mergeCell ref="H144:I144"/>
    <mergeCell ref="D145:G145"/>
    <mergeCell ref="D137:G137"/>
    <mergeCell ref="H137:I137"/>
    <mergeCell ref="H138:I138"/>
    <mergeCell ref="D138:G138"/>
    <mergeCell ref="D139:G139"/>
    <mergeCell ref="H139:I139"/>
    <mergeCell ref="D140:G140"/>
    <mergeCell ref="H140:I140"/>
    <mergeCell ref="D141:G141"/>
    <mergeCell ref="H141:I141"/>
    <mergeCell ref="B132:G132"/>
    <mergeCell ref="H132:I133"/>
    <mergeCell ref="B133:C133"/>
    <mergeCell ref="D133:G133"/>
    <mergeCell ref="D134:G134"/>
    <mergeCell ref="H134:I134"/>
    <mergeCell ref="D135:G135"/>
    <mergeCell ref="H135:I135"/>
    <mergeCell ref="D136:G136"/>
    <mergeCell ref="H136:I136"/>
    <mergeCell ref="H125:I125"/>
    <mergeCell ref="H126:I126"/>
    <mergeCell ref="H127:I127"/>
    <mergeCell ref="H128:I128"/>
    <mergeCell ref="H129:I129"/>
    <mergeCell ref="B121:C121"/>
    <mergeCell ref="B122:C122"/>
    <mergeCell ref="D122:G122"/>
    <mergeCell ref="H122:I122"/>
    <mergeCell ref="B123:C123"/>
    <mergeCell ref="D123:G123"/>
    <mergeCell ref="H123:I123"/>
    <mergeCell ref="B124:C124"/>
    <mergeCell ref="D124:G124"/>
    <mergeCell ref="B125:C125"/>
    <mergeCell ref="D125:G125"/>
    <mergeCell ref="B126:C126"/>
    <mergeCell ref="D126:G126"/>
    <mergeCell ref="D127:G127"/>
    <mergeCell ref="D128:G128"/>
    <mergeCell ref="S104:T104"/>
    <mergeCell ref="U104:V104"/>
    <mergeCell ref="B119:G119"/>
    <mergeCell ref="H119:I120"/>
    <mergeCell ref="B120:C120"/>
    <mergeCell ref="D120:G120"/>
    <mergeCell ref="D121:G121"/>
    <mergeCell ref="H121:I121"/>
    <mergeCell ref="H124:I124"/>
    <mergeCell ref="AC93:AD93"/>
    <mergeCell ref="S94:AB95"/>
    <mergeCell ref="H87:I87"/>
    <mergeCell ref="J87:K87"/>
    <mergeCell ref="E90:N90"/>
    <mergeCell ref="O90:P91"/>
    <mergeCell ref="AC90:AD90"/>
    <mergeCell ref="G91:H92"/>
    <mergeCell ref="I91:J92"/>
    <mergeCell ref="AC91:AD92"/>
    <mergeCell ref="K91:L92"/>
    <mergeCell ref="M91:N92"/>
    <mergeCell ref="C94:N95"/>
    <mergeCell ref="O94:P95"/>
    <mergeCell ref="Q94:R95"/>
    <mergeCell ref="F115:G115"/>
    <mergeCell ref="H115:I115"/>
    <mergeCell ref="J115:K115"/>
    <mergeCell ref="C108:L109"/>
    <mergeCell ref="M108:N109"/>
    <mergeCell ref="O108:V109"/>
    <mergeCell ref="B112:K112"/>
    <mergeCell ref="F113:G113"/>
    <mergeCell ref="H113:I113"/>
    <mergeCell ref="J113:K113"/>
    <mergeCell ref="E103:L103"/>
    <mergeCell ref="G104:H105"/>
    <mergeCell ref="I104:J105"/>
    <mergeCell ref="K104:L105"/>
    <mergeCell ref="M104:N104"/>
    <mergeCell ref="O104:P104"/>
    <mergeCell ref="Q104:R104"/>
    <mergeCell ref="F114:G114"/>
    <mergeCell ref="H114:I114"/>
    <mergeCell ref="J114:K114"/>
    <mergeCell ref="AA78:AB78"/>
    <mergeCell ref="AA79:AB79"/>
    <mergeCell ref="C80:L81"/>
    <mergeCell ref="M80:N81"/>
    <mergeCell ref="O80:P81"/>
    <mergeCell ref="Q80:Z81"/>
    <mergeCell ref="B84:K84"/>
    <mergeCell ref="H99:I99"/>
    <mergeCell ref="J99:K99"/>
    <mergeCell ref="F85:G85"/>
    <mergeCell ref="H85:I85"/>
    <mergeCell ref="J85:K85"/>
    <mergeCell ref="F86:G86"/>
    <mergeCell ref="H86:I86"/>
    <mergeCell ref="J86:K86"/>
    <mergeCell ref="F87:G87"/>
    <mergeCell ref="Q91:R91"/>
    <mergeCell ref="S91:T91"/>
    <mergeCell ref="U91:V91"/>
    <mergeCell ref="W91:X91"/>
    <mergeCell ref="Y91:Z91"/>
    <mergeCell ref="AA91:AB91"/>
    <mergeCell ref="B98:K98"/>
    <mergeCell ref="F99:G99"/>
    <mergeCell ref="A67:A68"/>
    <mergeCell ref="B67:K67"/>
    <mergeCell ref="B68:C68"/>
    <mergeCell ref="F68:G68"/>
    <mergeCell ref="H68:I68"/>
    <mergeCell ref="J68:K68"/>
    <mergeCell ref="B69:C69"/>
    <mergeCell ref="J69:K69"/>
    <mergeCell ref="F69:G69"/>
    <mergeCell ref="H69:I69"/>
    <mergeCell ref="D68:E68"/>
    <mergeCell ref="D69:E72"/>
    <mergeCell ref="B70:C70"/>
    <mergeCell ref="B71:C71"/>
    <mergeCell ref="B72:C72"/>
    <mergeCell ref="AG61:AH61"/>
    <mergeCell ref="AG62:AH62"/>
    <mergeCell ref="C63:H64"/>
    <mergeCell ref="I63:J64"/>
    <mergeCell ref="K63:P64"/>
    <mergeCell ref="Q63:R64"/>
    <mergeCell ref="S63:T64"/>
    <mergeCell ref="U63:V64"/>
    <mergeCell ref="W63:AF64"/>
    <mergeCell ref="AG56:AH56"/>
    <mergeCell ref="S57:T57"/>
    <mergeCell ref="U57:V57"/>
    <mergeCell ref="AE57:AF57"/>
    <mergeCell ref="AA57:AB57"/>
    <mergeCell ref="AC57:AD57"/>
    <mergeCell ref="AG57:AH58"/>
    <mergeCell ref="AG59:AH59"/>
    <mergeCell ref="AG60:AH60"/>
    <mergeCell ref="Y76:Z76"/>
    <mergeCell ref="F71:G71"/>
    <mergeCell ref="F72:G72"/>
    <mergeCell ref="H72:I72"/>
    <mergeCell ref="J72:K72"/>
    <mergeCell ref="E75:L75"/>
    <mergeCell ref="O75:Z75"/>
    <mergeCell ref="AA75:AB75"/>
    <mergeCell ref="E56:J56"/>
    <mergeCell ref="K56:L56"/>
    <mergeCell ref="M56:P56"/>
    <mergeCell ref="Q56:R57"/>
    <mergeCell ref="F70:G70"/>
    <mergeCell ref="H70:I70"/>
    <mergeCell ref="J70:K70"/>
    <mergeCell ref="H71:I71"/>
    <mergeCell ref="J71:K71"/>
    <mergeCell ref="E76:F77"/>
    <mergeCell ref="G76:H77"/>
    <mergeCell ref="I76:J77"/>
    <mergeCell ref="K76:L77"/>
    <mergeCell ref="AA76:AB77"/>
    <mergeCell ref="C168:D168"/>
    <mergeCell ref="A169:B169"/>
    <mergeCell ref="C169:D169"/>
    <mergeCell ref="C170:D170"/>
    <mergeCell ref="A186:W186"/>
    <mergeCell ref="A188:W188"/>
    <mergeCell ref="A190:W190"/>
    <mergeCell ref="A192:W192"/>
    <mergeCell ref="M75:N76"/>
    <mergeCell ref="O76:P76"/>
    <mergeCell ref="Q76:R76"/>
    <mergeCell ref="S76:T76"/>
    <mergeCell ref="U76:V76"/>
    <mergeCell ref="W76:X76"/>
    <mergeCell ref="C75:D75"/>
    <mergeCell ref="C76:D77"/>
    <mergeCell ref="F100:G100"/>
    <mergeCell ref="H100:I100"/>
    <mergeCell ref="J100:K100"/>
    <mergeCell ref="M103:V103"/>
    <mergeCell ref="W103:X103"/>
    <mergeCell ref="W104:X105"/>
    <mergeCell ref="W106:X106"/>
    <mergeCell ref="W107:X107"/>
    <mergeCell ref="A178:W178"/>
    <mergeCell ref="A180:W180"/>
    <mergeCell ref="A182:W182"/>
    <mergeCell ref="A184:W184"/>
    <mergeCell ref="B138:C138"/>
    <mergeCell ref="B139:C139"/>
    <mergeCell ref="B140:C140"/>
    <mergeCell ref="B141:C141"/>
    <mergeCell ref="B142:C142"/>
    <mergeCell ref="B143:C143"/>
    <mergeCell ref="B144:C144"/>
    <mergeCell ref="B145:C145"/>
    <mergeCell ref="A149:B149"/>
    <mergeCell ref="C149:E149"/>
    <mergeCell ref="A150:B150"/>
    <mergeCell ref="C150:E150"/>
    <mergeCell ref="A152:B152"/>
    <mergeCell ref="C152:E152"/>
    <mergeCell ref="A154:B154"/>
    <mergeCell ref="C154:E154"/>
    <mergeCell ref="A159:B159"/>
    <mergeCell ref="D159:E159"/>
    <mergeCell ref="F159:G159"/>
    <mergeCell ref="D160:E160"/>
    <mergeCell ref="W57:X57"/>
    <mergeCell ref="Y57:Z57"/>
    <mergeCell ref="A170:B170"/>
    <mergeCell ref="A171:B171"/>
    <mergeCell ref="A172:B172"/>
    <mergeCell ref="A173:B173"/>
    <mergeCell ref="C171:D171"/>
    <mergeCell ref="C172:D172"/>
    <mergeCell ref="C173:D173"/>
    <mergeCell ref="F160:G160"/>
    <mergeCell ref="D162:E162"/>
    <mergeCell ref="D163:E163"/>
    <mergeCell ref="D164:E164"/>
    <mergeCell ref="F164:G164"/>
    <mergeCell ref="A160:B160"/>
    <mergeCell ref="A161:B161"/>
    <mergeCell ref="D161:E161"/>
    <mergeCell ref="F161:G161"/>
    <mergeCell ref="A162:B162"/>
    <mergeCell ref="F162:G162"/>
    <mergeCell ref="F163:G163"/>
    <mergeCell ref="A163:B163"/>
    <mergeCell ref="A164:B164"/>
    <mergeCell ref="A168:B168"/>
    <mergeCell ref="A56:A58"/>
    <mergeCell ref="B56:B58"/>
    <mergeCell ref="AA43:AB44"/>
    <mergeCell ref="AC43:AL44"/>
    <mergeCell ref="C43:J44"/>
    <mergeCell ref="K43:L44"/>
    <mergeCell ref="M43:N44"/>
    <mergeCell ref="O43:T44"/>
    <mergeCell ref="U43:V44"/>
    <mergeCell ref="W43:X44"/>
    <mergeCell ref="Y43:Z44"/>
    <mergeCell ref="D48:E48"/>
    <mergeCell ref="D49:E53"/>
    <mergeCell ref="A47:A48"/>
    <mergeCell ref="B47:K47"/>
    <mergeCell ref="B48:C48"/>
    <mergeCell ref="F48:G48"/>
    <mergeCell ref="H48:I48"/>
    <mergeCell ref="J48:K48"/>
    <mergeCell ref="J49:K49"/>
    <mergeCell ref="F49:G49"/>
    <mergeCell ref="H49:I49"/>
    <mergeCell ref="F50:G50"/>
    <mergeCell ref="H50:I50"/>
    <mergeCell ref="C56:D56"/>
    <mergeCell ref="C57:D58"/>
    <mergeCell ref="E57:F58"/>
    <mergeCell ref="G57:H58"/>
    <mergeCell ref="I57:J58"/>
    <mergeCell ref="K57:L58"/>
    <mergeCell ref="M57:N58"/>
    <mergeCell ref="O57:P58"/>
    <mergeCell ref="B49:C49"/>
    <mergeCell ref="B50:C50"/>
    <mergeCell ref="B51:C51"/>
    <mergeCell ref="B52:C52"/>
    <mergeCell ref="B53:C53"/>
    <mergeCell ref="J50:K50"/>
    <mergeCell ref="H51:I51"/>
    <mergeCell ref="J51:K51"/>
    <mergeCell ref="F51:G51"/>
    <mergeCell ref="F52:G52"/>
    <mergeCell ref="H52:I52"/>
    <mergeCell ref="J52:K52"/>
    <mergeCell ref="F53:G53"/>
    <mergeCell ref="H53:I53"/>
    <mergeCell ref="J53:K53"/>
    <mergeCell ref="AM38:AN38"/>
    <mergeCell ref="AM39:AN39"/>
    <mergeCell ref="AM40:AN40"/>
    <mergeCell ref="AM41:AN41"/>
    <mergeCell ref="AM42:AN42"/>
    <mergeCell ref="B31:C31"/>
    <mergeCell ref="F31:G31"/>
    <mergeCell ref="A35:A37"/>
    <mergeCell ref="B35:B37"/>
    <mergeCell ref="C35:D35"/>
    <mergeCell ref="C36:D37"/>
    <mergeCell ref="E36:F37"/>
    <mergeCell ref="B29:C29"/>
    <mergeCell ref="F29:G29"/>
    <mergeCell ref="H29:I29"/>
    <mergeCell ref="J29:K29"/>
    <mergeCell ref="B30:C30"/>
    <mergeCell ref="F30:G30"/>
    <mergeCell ref="H30:I30"/>
    <mergeCell ref="J30:K30"/>
    <mergeCell ref="A25:A26"/>
    <mergeCell ref="B26:C26"/>
    <mergeCell ref="D26:E26"/>
    <mergeCell ref="H26:I26"/>
    <mergeCell ref="J26:K26"/>
    <mergeCell ref="B27:C27"/>
    <mergeCell ref="D27:E31"/>
    <mergeCell ref="H31:I31"/>
    <mergeCell ref="J31:K31"/>
    <mergeCell ref="E35:N35"/>
    <mergeCell ref="O35:P35"/>
    <mergeCell ref="Q35:V35"/>
    <mergeCell ref="W35:AL35"/>
    <mergeCell ref="AM35:AN35"/>
    <mergeCell ref="Y36:Z36"/>
    <mergeCell ref="AA36:AB36"/>
    <mergeCell ref="AC36:AD36"/>
    <mergeCell ref="AE36:AF36"/>
    <mergeCell ref="AG36:AH36"/>
    <mergeCell ref="AI36:AJ36"/>
    <mergeCell ref="AK36:AL36"/>
    <mergeCell ref="AM36:AN37"/>
    <mergeCell ref="U36:V36"/>
    <mergeCell ref="W36:X36"/>
    <mergeCell ref="G36:H37"/>
    <mergeCell ref="I36:J37"/>
    <mergeCell ref="K36:L37"/>
    <mergeCell ref="M36:N36"/>
    <mergeCell ref="O36:P37"/>
    <mergeCell ref="Q36:R37"/>
    <mergeCell ref="S36:T37"/>
    <mergeCell ref="B25:K25"/>
    <mergeCell ref="F26:G26"/>
    <mergeCell ref="F27:G27"/>
    <mergeCell ref="H27:I27"/>
    <mergeCell ref="J27:K27"/>
    <mergeCell ref="B28:C28"/>
    <mergeCell ref="F28:G28"/>
    <mergeCell ref="H28:I28"/>
    <mergeCell ref="J28:K28"/>
    <mergeCell ref="AC21:AD21"/>
    <mergeCell ref="M15:N16"/>
    <mergeCell ref="O15:P16"/>
    <mergeCell ref="Q15:R15"/>
    <mergeCell ref="S15:T15"/>
    <mergeCell ref="U15:V15"/>
    <mergeCell ref="W15:X15"/>
    <mergeCell ref="Y15:Z15"/>
    <mergeCell ref="C22:H23"/>
    <mergeCell ref="I22:J23"/>
    <mergeCell ref="K22:P23"/>
    <mergeCell ref="Q22:R23"/>
    <mergeCell ref="S22:T23"/>
    <mergeCell ref="U22:AB23"/>
    <mergeCell ref="A14:A16"/>
    <mergeCell ref="B14:B16"/>
    <mergeCell ref="M14:P14"/>
    <mergeCell ref="AA15:AB15"/>
    <mergeCell ref="AC15:AD16"/>
    <mergeCell ref="AC17:AD17"/>
    <mergeCell ref="AC18:AD18"/>
    <mergeCell ref="AC19:AD19"/>
    <mergeCell ref="AC20:AD20"/>
    <mergeCell ref="E14:J14"/>
    <mergeCell ref="K14:L14"/>
    <mergeCell ref="AC14:AD14"/>
    <mergeCell ref="C14:D14"/>
    <mergeCell ref="C15:D16"/>
    <mergeCell ref="E15:F16"/>
    <mergeCell ref="G15:H16"/>
    <mergeCell ref="I15:J16"/>
    <mergeCell ref="K15:L16"/>
    <mergeCell ref="M9:Q9"/>
    <mergeCell ref="R9:V9"/>
    <mergeCell ref="R10:AA10"/>
    <mergeCell ref="A8:B8"/>
    <mergeCell ref="C8:G8"/>
    <mergeCell ref="H8:L8"/>
    <mergeCell ref="M8:Q8"/>
    <mergeCell ref="R8:V8"/>
    <mergeCell ref="W8:AA8"/>
    <mergeCell ref="A9:B9"/>
    <mergeCell ref="W9:AA9"/>
    <mergeCell ref="C9:G9"/>
    <mergeCell ref="H9:L9"/>
    <mergeCell ref="A10:B10"/>
    <mergeCell ref="C10:Q10"/>
  </mergeCells>
  <conditionalFormatting sqref="D18:D21 D65 F65 H65 J65 L65 R17:R21 T19:T21 V19:V21 X19:X21 Z19:Z21 AB17:AB21">
    <cfRule type="expression" dxfId="340" priority="1">
      <formula>C17="✖"</formula>
    </cfRule>
  </conditionalFormatting>
  <conditionalFormatting sqref="C17:H17 E18:H18 F107">
    <cfRule type="expression" dxfId="339" priority="2">
      <formula>B17="✖"</formula>
    </cfRule>
  </conditionalFormatting>
  <conditionalFormatting sqref="H107">
    <cfRule type="expression" dxfId="338" priority="3">
      <formula>G107="✖"</formula>
    </cfRule>
  </conditionalFormatting>
  <conditionalFormatting sqref="L107 N107 P107 R107 T107 V107">
    <cfRule type="expression" dxfId="337" priority="4">
      <formula>K107="✖"</formula>
    </cfRule>
  </conditionalFormatting>
  <conditionalFormatting sqref="J96:J97">
    <cfRule type="expression" dxfId="336" priority="5">
      <formula>I96="✖"</formula>
    </cfRule>
  </conditionalFormatting>
  <conditionalFormatting sqref="S17:Z18">
    <cfRule type="expression" dxfId="335" priority="6">
      <formula>R17="✖"</formula>
    </cfRule>
  </conditionalFormatting>
  <conditionalFormatting sqref="D38:D42 J42 AD38:AD42 AF38:AF42 AH38:AH42 AJ38:AJ42 AL38:AL42">
    <cfRule type="expression" dxfId="334" priority="7">
      <formula>C38="✖"</formula>
    </cfRule>
  </conditionalFormatting>
  <conditionalFormatting sqref="E39:F42">
    <cfRule type="expression" dxfId="333" priority="8">
      <formula>D39="✖"</formula>
    </cfRule>
  </conditionalFormatting>
  <conditionalFormatting sqref="G39:H42">
    <cfRule type="expression" dxfId="332" priority="9">
      <formula>F39="✖"</formula>
    </cfRule>
  </conditionalFormatting>
  <conditionalFormatting sqref="I38:J41">
    <cfRule type="expression" dxfId="331" priority="10">
      <formula>H38="✖"</formula>
    </cfRule>
  </conditionalFormatting>
  <conditionalFormatting sqref="N38:N42 X38:X42 Z38:Z42 AB38:AB42">
    <cfRule type="expression" dxfId="330" priority="11">
      <formula>M38="✖"</formula>
    </cfRule>
  </conditionalFormatting>
  <conditionalFormatting sqref="D59:D62 F59:F62 H59:H62 X59:X62 Z59:Z62 AB59:AB62 AD59:AD62 AF59:AF62">
    <cfRule type="expression" dxfId="329" priority="12">
      <formula>C59="✖"</formula>
    </cfRule>
  </conditionalFormatting>
  <conditionalFormatting sqref="R59:R62 T59:T62 V59:V62">
    <cfRule type="expression" dxfId="328" priority="13">
      <formula>Q59="✖"</formula>
    </cfRule>
  </conditionalFormatting>
  <conditionalFormatting sqref="D78:D79 F78:F79 H78:H79 L78:L79">
    <cfRule type="expression" dxfId="327" priority="14">
      <formula>C78="✖"</formula>
    </cfRule>
  </conditionalFormatting>
  <conditionalFormatting sqref="N78:N79 P78:P79">
    <cfRule type="expression" dxfId="326" priority="15">
      <formula>M78="✖"</formula>
    </cfRule>
  </conditionalFormatting>
  <conditionalFormatting sqref="R78:R79 T78:T79 V78:V79 X78:X79 Z78:Z79">
    <cfRule type="expression" dxfId="325" priority="16">
      <formula>Q78="✖"</formula>
    </cfRule>
  </conditionalFormatting>
  <conditionalFormatting sqref="D93 F93 H93 J93">
    <cfRule type="expression" dxfId="324" priority="17">
      <formula>C93="✖"</formula>
    </cfRule>
  </conditionalFormatting>
  <conditionalFormatting sqref="N93">
    <cfRule type="expression" dxfId="323" priority="18">
      <formula>M93="✖"</formula>
    </cfRule>
  </conditionalFormatting>
  <conditionalFormatting sqref="P93 R93">
    <cfRule type="expression" dxfId="322" priority="19">
      <formula>O93="✖"</formula>
    </cfRule>
  </conditionalFormatting>
  <conditionalFormatting sqref="T93 V93 X93 Z93 AB93">
    <cfRule type="expression" dxfId="321" priority="20">
      <formula>S93="✖"</formula>
    </cfRule>
  </conditionalFormatting>
  <conditionalFormatting sqref="D106:D107 F106 H106 J106:J107">
    <cfRule type="expression" dxfId="320" priority="21">
      <formula>C106="✖"</formula>
    </cfRule>
  </conditionalFormatting>
  <conditionalFormatting sqref="N106">
    <cfRule type="expression" dxfId="319" priority="22">
      <formula>M106="✖"</formula>
    </cfRule>
  </conditionalFormatting>
  <conditionalFormatting sqref="P106 R106 T106 V106">
    <cfRule type="expression" dxfId="318" priority="23">
      <formula>O106="✖"</formula>
    </cfRule>
  </conditionalFormatting>
  <conditionalFormatting sqref="J78:J79">
    <cfRule type="expression" dxfId="317" priority="24">
      <formula>I78="✖"</formula>
    </cfRule>
  </conditionalFormatting>
  <conditionalFormatting sqref="E38:F38">
    <cfRule type="expression" dxfId="316" priority="25">
      <formula>D38="✖"</formula>
    </cfRule>
  </conditionalFormatting>
  <conditionalFormatting sqref="G38:H38">
    <cfRule type="expression" dxfId="315" priority="26">
      <formula>F38="✖"</formula>
    </cfRule>
  </conditionalFormatting>
  <conditionalFormatting sqref="E19:H21">
    <cfRule type="expression" dxfId="314" priority="27">
      <formula>D19="✖"</formula>
    </cfRule>
  </conditionalFormatting>
  <conditionalFormatting sqref="L93">
    <cfRule type="expression" dxfId="313" priority="28">
      <formula>K93="✖"</formula>
    </cfRule>
  </conditionalFormatting>
  <conditionalFormatting sqref="L106">
    <cfRule type="expression" dxfId="312" priority="29">
      <formula>K106="✖"</formula>
    </cfRule>
  </conditionalFormatting>
  <conditionalFormatting sqref="L17:P21">
    <cfRule type="expression" dxfId="311" priority="30">
      <formula>#REF!="✖"</formula>
    </cfRule>
  </conditionalFormatting>
  <conditionalFormatting sqref="J17:J21">
    <cfRule type="expression" dxfId="310" priority="31">
      <formula>#REF!="✖"</formula>
    </cfRule>
  </conditionalFormatting>
  <conditionalFormatting sqref="K17:K21">
    <cfRule type="expression" dxfId="309" priority="32">
      <formula>AF17="✖"</formula>
    </cfRule>
  </conditionalFormatting>
  <conditionalFormatting sqref="I17:I21 O38:O42">
    <cfRule type="expression" dxfId="308" priority="33">
      <formula>AJ17="✖"</formula>
    </cfRule>
  </conditionalFormatting>
  <conditionalFormatting sqref="P38:T42">
    <cfRule type="expression" dxfId="307" priority="34">
      <formula>#REF!="✖"</formula>
    </cfRule>
  </conditionalFormatting>
  <conditionalFormatting sqref="L59:P62">
    <cfRule type="expression" dxfId="306" priority="35">
      <formula>#REF!="✖"</formula>
    </cfRule>
  </conditionalFormatting>
  <conditionalFormatting sqref="K59:K62">
    <cfRule type="expression" dxfId="305" priority="36">
      <formula>AJ59="✖"</formula>
    </cfRule>
  </conditionalFormatting>
  <conditionalFormatting sqref="J59:J62">
    <cfRule type="expression" dxfId="304" priority="37">
      <formula>I59="✖"</formula>
    </cfRule>
  </conditionalFormatting>
  <conditionalFormatting sqref="K38:L42">
    <cfRule type="expression" dxfId="303" priority="38">
      <formula>J38="✖"</formula>
    </cfRule>
  </conditionalFormatting>
  <conditionalFormatting sqref="U38:V42">
    <cfRule type="expression" dxfId="302" priority="39">
      <formula>#REF!="✖"</formula>
    </cfRule>
  </conditionalFormatting>
  <dataValidations count="3">
    <dataValidation type="list" allowBlank="1" showErrorMessage="1" sqref="W8:W9" xr:uid="{00000000-0002-0000-0300-000000000000}">
      <formula1>$AF$1:$AF$7</formula1>
    </dataValidation>
    <dataValidation type="list" allowBlank="1" showErrorMessage="1" sqref="S16 U16 W16 Y16 C18:C21 Q16:Q21 S19:S21 U19:U21 W19:W21 Y19:Y21 AA16:AA21 U37 C38:C42 I42 M37:M42 W37:W42 Y37:Y42 AA37:AA42 AC37:AC42 AE37:AE42 AG37:AG42 AI37:AI42 AK37:AK42 C59:C62 E59:E62 G59:G62 Q58:Q62 S58:S62 U58:U62 W58:W62 Y58:Y62 AA58:AA62 AC58:AC62 AE58:AE62 C78:C79 E78:E79 G78:G79 K78:K79 M77:M79 O77:O79 Q77:Q79 S77:S79 U77:U79 W77:W79 Y77:Y79 C93 E93 G93 I93 M93 O92:O93 Q92:Q93 S92:S93 U92:U93 W92:W93 Y92:Y93 AA92:AA93 E106 G106 M105:M106 O105:O106 Q105:Q106 S105:S106 U105:U106 C106:C107 I106:I107" xr:uid="{00000000-0002-0000-0300-000001000000}">
      <formula1>$M$1:$M$2</formula1>
    </dataValidation>
    <dataValidation type="list" allowBlank="1" showErrorMessage="1" sqref="A2 C65 E65 G65 I65 K65" xr:uid="{00000000-0002-0000-0300-000002000000}">
      <formula1>#REF!</formula1>
    </dataValidation>
  </dataValidations>
  <pageMargins left="0.511811024" right="0.511811024" top="0.78740157499999996" bottom="0.78740157499999996" header="0" footer="0"/>
  <pageSetup paperSize="9" scale="25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5"/>
  </sheetPr>
  <dimension ref="A1:AN1000"/>
  <sheetViews>
    <sheetView showGridLines="0" topLeftCell="A67" workbookViewId="0"/>
  </sheetViews>
  <sheetFormatPr defaultColWidth="14.42578125" defaultRowHeight="15" customHeight="1"/>
  <cols>
    <col min="1" max="1" width="25.140625" customWidth="1"/>
    <col min="2" max="2" width="17.85546875" customWidth="1"/>
    <col min="3" max="3" width="4" customWidth="1"/>
    <col min="4" max="4" width="16.42578125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16.85546875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</cols>
  <sheetData>
    <row r="1" spans="1:40" ht="21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4" t="s">
        <v>1</v>
      </c>
      <c r="AF1" s="4" t="s">
        <v>2</v>
      </c>
      <c r="AG1" s="4"/>
      <c r="AH1" s="4" t="s">
        <v>3</v>
      </c>
    </row>
    <row r="2" spans="1:40" ht="2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 t="s">
        <v>4</v>
      </c>
      <c r="AF2" s="4" t="s">
        <v>5</v>
      </c>
      <c r="AG2" s="4"/>
      <c r="AH2" s="4" t="s">
        <v>6</v>
      </c>
    </row>
    <row r="3" spans="1:40" ht="21">
      <c r="A3" s="3" t="s">
        <v>7</v>
      </c>
      <c r="B3" s="2"/>
      <c r="C3" s="3"/>
      <c r="D3" s="3"/>
      <c r="E3" s="3"/>
      <c r="F3" s="3"/>
      <c r="G3" s="3"/>
      <c r="H3" s="3"/>
      <c r="I3" s="3"/>
      <c r="J3" s="3"/>
      <c r="K3" s="3"/>
      <c r="L3" s="3"/>
      <c r="AF3" s="4" t="s">
        <v>8</v>
      </c>
      <c r="AG3" s="4"/>
      <c r="AH3" s="4"/>
    </row>
    <row r="4" spans="1:40" ht="21">
      <c r="A4" s="3" t="s">
        <v>9</v>
      </c>
      <c r="B4" s="2"/>
      <c r="C4" s="3"/>
      <c r="D4" s="3"/>
      <c r="E4" s="3"/>
      <c r="F4" s="3"/>
      <c r="G4" s="3"/>
      <c r="H4" s="3"/>
      <c r="I4" s="3"/>
      <c r="J4" s="3"/>
      <c r="K4" s="3"/>
      <c r="L4" s="3"/>
      <c r="AF4" s="4" t="s">
        <v>10</v>
      </c>
      <c r="AG4" s="4"/>
      <c r="AH4" s="4"/>
    </row>
    <row r="5" spans="1:40" ht="21">
      <c r="A5" s="3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AF5" s="4" t="s">
        <v>11</v>
      </c>
      <c r="AG5" s="4"/>
      <c r="AH5" s="4"/>
    </row>
    <row r="6" spans="1:40" ht="21">
      <c r="A6" s="1" t="s">
        <v>12</v>
      </c>
      <c r="B6" s="5"/>
      <c r="C6" s="1"/>
      <c r="D6" s="1"/>
      <c r="E6" s="1"/>
      <c r="F6" s="1"/>
      <c r="G6" s="1"/>
      <c r="H6" s="1"/>
      <c r="I6" s="3"/>
      <c r="J6" s="3"/>
      <c r="K6" s="3"/>
      <c r="L6" s="3"/>
      <c r="AF6" s="4" t="s">
        <v>13</v>
      </c>
      <c r="AG6" s="4"/>
      <c r="AH6" s="4"/>
    </row>
    <row r="7" spans="1:40" ht="21">
      <c r="A7" s="3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AF7" s="4" t="s">
        <v>14</v>
      </c>
      <c r="AG7" s="4"/>
      <c r="AH7" s="4"/>
    </row>
    <row r="8" spans="1:40" ht="21">
      <c r="A8" s="114" t="s">
        <v>15</v>
      </c>
      <c r="B8" s="111"/>
      <c r="C8" s="109" t="str">
        <f>'Formulário Anual 2024'!C8</f>
        <v>PAPELARIA E LIVRARIA OMEGA EIRELI ME -Jandyra</v>
      </c>
      <c r="D8" s="110"/>
      <c r="E8" s="110"/>
      <c r="F8" s="110"/>
      <c r="G8" s="111"/>
      <c r="H8" s="112" t="s">
        <v>17</v>
      </c>
      <c r="I8" s="110"/>
      <c r="J8" s="110"/>
      <c r="K8" s="110"/>
      <c r="L8" s="111"/>
      <c r="M8" s="109" t="str">
        <f>'Formulário Anual 2024'!M8</f>
        <v xml:space="preserve"> José Geraldo</v>
      </c>
      <c r="N8" s="110"/>
      <c r="O8" s="110"/>
      <c r="P8" s="110"/>
      <c r="Q8" s="111"/>
      <c r="R8" s="112" t="s">
        <v>19</v>
      </c>
      <c r="S8" s="110"/>
      <c r="T8" s="110"/>
      <c r="U8" s="110"/>
      <c r="V8" s="111"/>
      <c r="W8" s="109" t="str">
        <f>'Formulário Anual 2024'!W8</f>
        <v>Centro-Oeste</v>
      </c>
      <c r="X8" s="110"/>
      <c r="Y8" s="110"/>
      <c r="Z8" s="110"/>
      <c r="AA8" s="111"/>
    </row>
    <row r="9" spans="1:40" ht="23.25" customHeight="1">
      <c r="A9" s="114" t="s">
        <v>20</v>
      </c>
      <c r="B9" s="111"/>
      <c r="C9" s="109" t="str">
        <f>'Formulário Anual 2024'!C9</f>
        <v>29.271.264/0001-61</v>
      </c>
      <c r="D9" s="110"/>
      <c r="E9" s="110"/>
      <c r="F9" s="110"/>
      <c r="G9" s="111"/>
      <c r="H9" s="112" t="s">
        <v>22</v>
      </c>
      <c r="I9" s="110"/>
      <c r="J9" s="110"/>
      <c r="K9" s="110"/>
      <c r="L9" s="111"/>
      <c r="M9" s="109" t="str">
        <f>'Formulário Anual 2024'!M9</f>
        <v xml:space="preserve"> 19 99773-5319</v>
      </c>
      <c r="N9" s="110"/>
      <c r="O9" s="110"/>
      <c r="P9" s="110"/>
      <c r="Q9" s="111"/>
      <c r="R9" s="112" t="s">
        <v>24</v>
      </c>
      <c r="S9" s="110"/>
      <c r="T9" s="110"/>
      <c r="U9" s="110"/>
      <c r="V9" s="111"/>
      <c r="W9" s="109" t="str">
        <f>'Formulário Anual 2024'!W9</f>
        <v>Parceira - Base</v>
      </c>
      <c r="X9" s="110"/>
      <c r="Y9" s="110"/>
      <c r="Z9" s="110"/>
      <c r="AA9" s="111"/>
    </row>
    <row r="10" spans="1:40" ht="23.25" customHeight="1">
      <c r="A10" s="114" t="s">
        <v>25</v>
      </c>
      <c r="B10" s="111"/>
      <c r="C10" s="124">
        <f>'Formulário Anual 2024'!C10</f>
        <v>0</v>
      </c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2"/>
      <c r="R10" s="113"/>
      <c r="S10" s="110"/>
      <c r="T10" s="110"/>
      <c r="U10" s="110"/>
      <c r="V10" s="110"/>
      <c r="W10" s="110"/>
      <c r="X10" s="110"/>
      <c r="Y10" s="110"/>
      <c r="Z10" s="110"/>
      <c r="AA10" s="111"/>
    </row>
    <row r="11" spans="1:40">
      <c r="B11" s="6"/>
    </row>
    <row r="12" spans="1:40" ht="21">
      <c r="A12" s="1" t="s">
        <v>26</v>
      </c>
      <c r="B12" s="6"/>
    </row>
    <row r="13" spans="1:40">
      <c r="B13" s="6"/>
    </row>
    <row r="14" spans="1:40" ht="42" customHeight="1">
      <c r="A14" s="126" t="s">
        <v>27</v>
      </c>
      <c r="B14" s="129" t="s">
        <v>28</v>
      </c>
      <c r="C14" s="115" t="s">
        <v>29</v>
      </c>
      <c r="D14" s="111"/>
      <c r="E14" s="115" t="s">
        <v>30</v>
      </c>
      <c r="F14" s="110"/>
      <c r="G14" s="110"/>
      <c r="H14" s="110"/>
      <c r="I14" s="110"/>
      <c r="J14" s="111"/>
      <c r="K14" s="116" t="s">
        <v>31</v>
      </c>
      <c r="L14" s="111"/>
      <c r="M14" s="116" t="s">
        <v>32</v>
      </c>
      <c r="N14" s="110"/>
      <c r="O14" s="110"/>
      <c r="P14" s="111"/>
      <c r="Q14" s="180" t="s">
        <v>33</v>
      </c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81"/>
      <c r="AC14" s="146" t="s">
        <v>34</v>
      </c>
      <c r="AD14" s="143"/>
      <c r="AK14" s="7"/>
      <c r="AL14" s="7"/>
      <c r="AM14" s="7"/>
      <c r="AN14" s="7"/>
    </row>
    <row r="15" spans="1:40" ht="74.25" customHeight="1">
      <c r="A15" s="127"/>
      <c r="B15" s="127"/>
      <c r="C15" s="119" t="s">
        <v>35</v>
      </c>
      <c r="D15" s="120"/>
      <c r="E15" s="119" t="s">
        <v>36</v>
      </c>
      <c r="F15" s="120"/>
      <c r="G15" s="119" t="s">
        <v>37</v>
      </c>
      <c r="H15" s="120"/>
      <c r="I15" s="119" t="s">
        <v>38</v>
      </c>
      <c r="J15" s="120"/>
      <c r="K15" s="123" t="s">
        <v>39</v>
      </c>
      <c r="L15" s="120"/>
      <c r="M15" s="133" t="s">
        <v>40</v>
      </c>
      <c r="N15" s="120"/>
      <c r="O15" s="123" t="s">
        <v>41</v>
      </c>
      <c r="P15" s="120"/>
      <c r="Q15" s="130" t="s">
        <v>42</v>
      </c>
      <c r="R15" s="111"/>
      <c r="S15" s="130" t="s">
        <v>43</v>
      </c>
      <c r="T15" s="111"/>
      <c r="U15" s="130" t="s">
        <v>44</v>
      </c>
      <c r="V15" s="111"/>
      <c r="W15" s="130" t="s">
        <v>45</v>
      </c>
      <c r="X15" s="111"/>
      <c r="Y15" s="130" t="s">
        <v>46</v>
      </c>
      <c r="Z15" s="111"/>
      <c r="AA15" s="130" t="s">
        <v>47</v>
      </c>
      <c r="AB15" s="111"/>
      <c r="AC15" s="131" t="s">
        <v>48</v>
      </c>
      <c r="AD15" s="150"/>
    </row>
    <row r="16" spans="1:40" ht="26.25" customHeight="1">
      <c r="A16" s="128"/>
      <c r="B16" s="128"/>
      <c r="C16" s="178"/>
      <c r="D16" s="179"/>
      <c r="E16" s="178"/>
      <c r="F16" s="179"/>
      <c r="G16" s="178"/>
      <c r="H16" s="179"/>
      <c r="I16" s="178"/>
      <c r="J16" s="179"/>
      <c r="K16" s="178"/>
      <c r="L16" s="179"/>
      <c r="M16" s="178"/>
      <c r="N16" s="179"/>
      <c r="O16" s="178"/>
      <c r="P16" s="179"/>
      <c r="Q16" s="30" t="str">
        <f>'Formulário Anual 2024'!Q16</f>
        <v>✖</v>
      </c>
      <c r="R16" s="52" t="s">
        <v>49</v>
      </c>
      <c r="S16" s="30" t="str">
        <f>'Formulário Anual 2024'!S16</f>
        <v>✖</v>
      </c>
      <c r="T16" s="53" t="s">
        <v>49</v>
      </c>
      <c r="U16" s="30" t="str">
        <f>'Formulário Anual 2024'!U16</f>
        <v>✖</v>
      </c>
      <c r="V16" s="53" t="s">
        <v>49</v>
      </c>
      <c r="W16" s="30" t="str">
        <f>'Formulário Anual 2024'!W16</f>
        <v>✖</v>
      </c>
      <c r="X16" s="53" t="s">
        <v>49</v>
      </c>
      <c r="Y16" s="30" t="str">
        <f>'Formulário Anual 2024'!Y16</f>
        <v>✖</v>
      </c>
      <c r="Z16" s="53" t="s">
        <v>49</v>
      </c>
      <c r="AA16" s="30" t="str">
        <f>'Formulário Anual 2024'!AA16</f>
        <v>✖</v>
      </c>
      <c r="AB16" s="53" t="s">
        <v>49</v>
      </c>
      <c r="AC16" s="121"/>
      <c r="AD16" s="151"/>
    </row>
    <row r="17" spans="1:30" ht="21">
      <c r="A17" s="11" t="s">
        <v>50</v>
      </c>
      <c r="B17" s="21">
        <f>'Formulário Anual 2024'!B17</f>
        <v>0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2" t="str">
        <f>'Formulário Anual 2024'!Q17</f>
        <v>✖</v>
      </c>
      <c r="R17" s="25">
        <f>IF($B17&gt;0,IF(Q17="✖",0,IF(Q$16="✖",'Tabela de Produtos Bimestral'!R2,'Tabela de Produtos Bimestral'!X2)),0)</f>
        <v>0</v>
      </c>
      <c r="S17" s="24"/>
      <c r="T17" s="24"/>
      <c r="U17" s="24"/>
      <c r="V17" s="24"/>
      <c r="W17" s="24"/>
      <c r="X17" s="24"/>
      <c r="Y17" s="24"/>
      <c r="Z17" s="24"/>
      <c r="AA17" s="22" t="str">
        <f>'Formulário Anual 2024'!AA17</f>
        <v>✖</v>
      </c>
      <c r="AB17" s="25">
        <f>IF($B17&gt;0,IF(AA17="✖",0,'Tabela de Produtos Bimestral'!AG2),0)</f>
        <v>0</v>
      </c>
      <c r="AC17" s="132">
        <f t="shared" ref="AC17:AC21" si="0">SUM(C17:AB17)</f>
        <v>0</v>
      </c>
      <c r="AD17" s="111"/>
    </row>
    <row r="18" spans="1:30" ht="21">
      <c r="A18" s="11" t="s">
        <v>51</v>
      </c>
      <c r="B18" s="21">
        <f>'Formulário Anual 2024'!B18</f>
        <v>35</v>
      </c>
      <c r="C18" s="22" t="str">
        <f>'Formulário Anual 2024'!C18</f>
        <v>✔</v>
      </c>
      <c r="D18" s="23">
        <f>IF($B18&gt;0,IF(C18="✖",0,'Tabela de Produtos Bimestral'!C3),0)</f>
        <v>159.535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2" t="str">
        <f>'Formulário Anual 2024'!Q18</f>
        <v>✖</v>
      </c>
      <c r="R18" s="25">
        <f>IF($B18&gt;0,IF(Q18="✖",0,IF(Q$16="✖",'Tabela de Produtos Bimestral'!R3,'Tabela de Produtos Bimestral'!X3)),0)</f>
        <v>0</v>
      </c>
      <c r="S18" s="24"/>
      <c r="T18" s="24"/>
      <c r="U18" s="24"/>
      <c r="V18" s="24"/>
      <c r="W18" s="24"/>
      <c r="X18" s="24"/>
      <c r="Y18" s="24"/>
      <c r="Z18" s="24"/>
      <c r="AA18" s="22" t="str">
        <f>'Formulário Anual 2024'!AA18</f>
        <v>✖</v>
      </c>
      <c r="AB18" s="25">
        <f>IF($B18&gt;0,IF(AA18="✖",0,'Tabela de Produtos Bimestral'!AG3),0)</f>
        <v>0</v>
      </c>
      <c r="AC18" s="132">
        <f t="shared" si="0"/>
        <v>159.535</v>
      </c>
      <c r="AD18" s="111"/>
    </row>
    <row r="19" spans="1:30" ht="21">
      <c r="A19" s="11" t="s">
        <v>52</v>
      </c>
      <c r="B19" s="21">
        <f>'Formulário Anual 2024'!B19</f>
        <v>30</v>
      </c>
      <c r="C19" s="22" t="str">
        <f>'Formulário Anual 2024'!C19</f>
        <v>✔</v>
      </c>
      <c r="D19" s="25">
        <f>IF($B19&gt;0,IF(C19="✖",0,'Tabela de Produtos Bimestral'!C4),0)</f>
        <v>159.535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2" t="str">
        <f>'Formulário Anual 2024'!Q19</f>
        <v>✔</v>
      </c>
      <c r="R19" s="25">
        <f>IF($B19&gt;0,IF(Q19="✖",0,IF(Q$16="✖",'Tabela de Produtos Bimestral'!R4,'Tabela de Produtos Bimestral'!X4)),0)</f>
        <v>9.5549999999999997</v>
      </c>
      <c r="S19" s="22" t="str">
        <f>'Formulário Anual 2024'!S19</f>
        <v>✖</v>
      </c>
      <c r="T19" s="25">
        <f>IF($B19&gt;0,IF(S19="✖",0,IF($S$16="✖",'Tabela de Produtos Bimestral'!S4,'Tabela de Produtos Bimestral'!Y4)),0)</f>
        <v>0</v>
      </c>
      <c r="U19" s="22" t="str">
        <f>'Formulário Anual 2024'!U19</f>
        <v>✖</v>
      </c>
      <c r="V19" s="25">
        <f>IF($B19&gt;0,IF(U19="✖",0,'Tabela de Produtos Bimestral'!AD4),0)</f>
        <v>0</v>
      </c>
      <c r="W19" s="22" t="str">
        <f>'Formulário Anual 2024'!W19</f>
        <v>✖</v>
      </c>
      <c r="X19" s="25">
        <f>IF($B19&gt;0,IF(W19="✖",0,'Tabela de Produtos Bimestral'!AE4),0)</f>
        <v>0</v>
      </c>
      <c r="Y19" s="22" t="str">
        <f>'Formulário Anual 2024'!Y19</f>
        <v>✖</v>
      </c>
      <c r="Z19" s="25">
        <f>IF($B19&gt;0,IF(Y19="✖",0,'Tabela de Produtos Bimestral'!AF4),0)</f>
        <v>0</v>
      </c>
      <c r="AA19" s="22" t="str">
        <f>'Formulário Anual 2024'!AA19</f>
        <v>✖</v>
      </c>
      <c r="AB19" s="25">
        <f>IF($B19&gt;0,IF(AA19="✖",0,'Tabela de Produtos Bimestral'!AG4),0)</f>
        <v>0</v>
      </c>
      <c r="AC19" s="132">
        <f t="shared" si="0"/>
        <v>169.09</v>
      </c>
      <c r="AD19" s="111"/>
    </row>
    <row r="20" spans="1:30" ht="21">
      <c r="A20" s="11" t="s">
        <v>53</v>
      </c>
      <c r="B20" s="21">
        <f>'Formulário Anual 2024'!B20</f>
        <v>50</v>
      </c>
      <c r="C20" s="22" t="str">
        <f>'Formulário Anual 2024'!C20</f>
        <v>✔</v>
      </c>
      <c r="D20" s="25">
        <f>IF($B20&gt;0,IF(C20="✖",0,'Tabela de Produtos Bimestral'!C5),0)</f>
        <v>159.535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2" t="str">
        <f>'Formulário Anual 2024'!Q20</f>
        <v>✔</v>
      </c>
      <c r="R20" s="25">
        <f>IF($B20&gt;0,IF(Q20="✖",0,IF(Q$16="✖",'Tabela de Produtos Bimestral'!R5,'Tabela de Produtos Bimestral'!X5)),0)</f>
        <v>9.5549999999999997</v>
      </c>
      <c r="S20" s="22" t="str">
        <f>'Formulário Anual 2024'!S20</f>
        <v>✖</v>
      </c>
      <c r="T20" s="25">
        <f>IF($B20&gt;0,IF(S20="✖",0,IF($S$16="✖",'Tabela de Produtos Bimestral'!S5,'Tabela de Produtos Bimestral'!Y5)),0)</f>
        <v>0</v>
      </c>
      <c r="U20" s="22" t="str">
        <f>'Formulário Anual 2024'!U20</f>
        <v>✖</v>
      </c>
      <c r="V20" s="25">
        <f>IF($B20&gt;0,IF(U20="✖",0,'Tabela de Produtos Bimestral'!AD5),0)</f>
        <v>0</v>
      </c>
      <c r="W20" s="22" t="str">
        <f>'Formulário Anual 2024'!W20</f>
        <v>✖</v>
      </c>
      <c r="X20" s="25">
        <f>IF($B20&gt;0,IF(W20="✖",0,'Tabela de Produtos Bimestral'!AE5),0)</f>
        <v>0</v>
      </c>
      <c r="Y20" s="22" t="str">
        <f>'Formulário Anual 2024'!Y20</f>
        <v>✖</v>
      </c>
      <c r="Z20" s="25">
        <f>IF($B20&gt;0,IF(Y20="✖",0,'Tabela de Produtos Bimestral'!AF5),0)</f>
        <v>0</v>
      </c>
      <c r="AA20" s="22" t="str">
        <f>'Formulário Anual 2024'!AA20</f>
        <v>✖</v>
      </c>
      <c r="AB20" s="25">
        <f>IF($B20&gt;0,IF(AA20="✖",0,'Tabela de Produtos Bimestral'!AG5),0)</f>
        <v>0</v>
      </c>
      <c r="AC20" s="132">
        <f t="shared" si="0"/>
        <v>169.09</v>
      </c>
      <c r="AD20" s="111"/>
    </row>
    <row r="21" spans="1:30" ht="15.75" customHeight="1">
      <c r="A21" s="11" t="s">
        <v>54</v>
      </c>
      <c r="B21" s="21">
        <f>'Formulário Anual 2024'!B21</f>
        <v>45</v>
      </c>
      <c r="C21" s="22" t="str">
        <f>'Formulário Anual 2024'!C21</f>
        <v>✔</v>
      </c>
      <c r="D21" s="25">
        <f>IF($B21&gt;0,IF(C21="✖",0,'Tabela de Produtos Bimestral'!C6),0)</f>
        <v>159.535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2" t="str">
        <f>'Formulário Anual 2024'!Q21</f>
        <v>✔</v>
      </c>
      <c r="R21" s="25">
        <f>IF($B21&gt;0,IF(Q21="✖",0,IF(Q$16="✖",'Tabela de Produtos Bimestral'!R6,'Tabela de Produtos Bimestral'!X6)),0)</f>
        <v>9.5549999999999997</v>
      </c>
      <c r="S21" s="22" t="str">
        <f>'Formulário Anual 2024'!S21</f>
        <v>✔</v>
      </c>
      <c r="T21" s="25">
        <f>IF($B21&gt;0,IF(S21="✖",0,IF($S$16="✖",'Tabela de Produtos Bimestral'!S6,'Tabela de Produtos Bimestral'!Y6)),0)</f>
        <v>57.38</v>
      </c>
      <c r="U21" s="22" t="str">
        <f>'Formulário Anual 2024'!U21</f>
        <v>✖</v>
      </c>
      <c r="V21" s="25">
        <f>IF($B21&gt;0,IF(U21="✖",0,'Tabela de Produtos Bimestral'!AD6),0)</f>
        <v>0</v>
      </c>
      <c r="W21" s="22" t="str">
        <f>'Formulário Anual 2024'!W21</f>
        <v>✖</v>
      </c>
      <c r="X21" s="25">
        <f>IF($B21&gt;0,IF(W21="✖",0,'Tabela de Produtos Bimestral'!AE6),0)</f>
        <v>0</v>
      </c>
      <c r="Y21" s="22" t="str">
        <f>'Formulário Anual 2024'!Y21</f>
        <v>✖</v>
      </c>
      <c r="Z21" s="25">
        <f>IF($B21&gt;0,IF(Y21="✖",0,'Tabela de Produtos Bimestral'!AF6),0)</f>
        <v>0</v>
      </c>
      <c r="AA21" s="22" t="str">
        <f>'Formulário Anual 2024'!AA21</f>
        <v>✖</v>
      </c>
      <c r="AB21" s="25">
        <f>IF($B21&gt;0,IF(AA21="✖",0,'Tabela de Produtos Bimestral'!AG6),0)</f>
        <v>0</v>
      </c>
      <c r="AC21" s="132">
        <f t="shared" si="0"/>
        <v>226.47</v>
      </c>
      <c r="AD21" s="111"/>
    </row>
    <row r="22" spans="1:30" ht="21" customHeight="1">
      <c r="A22" s="26"/>
      <c r="B22" s="27"/>
      <c r="C22" s="134" t="s">
        <v>55</v>
      </c>
      <c r="D22" s="135"/>
      <c r="E22" s="135"/>
      <c r="F22" s="135"/>
      <c r="G22" s="135"/>
      <c r="H22" s="120"/>
      <c r="I22" s="134" t="s">
        <v>56</v>
      </c>
      <c r="J22" s="120"/>
      <c r="K22" s="134" t="s">
        <v>55</v>
      </c>
      <c r="L22" s="135"/>
      <c r="M22" s="135"/>
      <c r="N22" s="135"/>
      <c r="O22" s="135"/>
      <c r="P22" s="120"/>
      <c r="Q22" s="134" t="str">
        <f>IF(Q16="✔","*Não se aplica desconto","Desconto aplicável")</f>
        <v>Desconto aplicável</v>
      </c>
      <c r="R22" s="120"/>
      <c r="S22" s="134" t="str">
        <f>IF(S16="✔","*Não se aplica desconto","Desconto aplicável")</f>
        <v>Desconto aplicável</v>
      </c>
      <c r="T22" s="120"/>
      <c r="U22" s="134" t="s">
        <v>56</v>
      </c>
      <c r="V22" s="135"/>
      <c r="W22" s="135"/>
      <c r="X22" s="135"/>
      <c r="Y22" s="135"/>
      <c r="Z22" s="135"/>
      <c r="AA22" s="135"/>
      <c r="AB22" s="120"/>
    </row>
    <row r="23" spans="1:30" ht="21" customHeight="1">
      <c r="B23" s="6"/>
      <c r="C23" s="121"/>
      <c r="D23" s="125"/>
      <c r="E23" s="125"/>
      <c r="F23" s="125"/>
      <c r="G23" s="125"/>
      <c r="H23" s="122"/>
      <c r="I23" s="121"/>
      <c r="J23" s="122"/>
      <c r="K23" s="121"/>
      <c r="L23" s="125"/>
      <c r="M23" s="125"/>
      <c r="N23" s="125"/>
      <c r="O23" s="125"/>
      <c r="P23" s="122"/>
      <c r="Q23" s="121"/>
      <c r="R23" s="122"/>
      <c r="S23" s="121"/>
      <c r="T23" s="122"/>
      <c r="U23" s="121"/>
      <c r="V23" s="125"/>
      <c r="W23" s="125"/>
      <c r="X23" s="125"/>
      <c r="Y23" s="125"/>
      <c r="Z23" s="125"/>
      <c r="AA23" s="125"/>
      <c r="AB23" s="122"/>
    </row>
    <row r="24" spans="1:30" ht="15.75" customHeight="1">
      <c r="B24" s="6"/>
    </row>
    <row r="25" spans="1:30" ht="21" customHeight="1">
      <c r="A25" s="126" t="s">
        <v>27</v>
      </c>
      <c r="B25" s="136" t="s">
        <v>34</v>
      </c>
      <c r="C25" s="110"/>
      <c r="D25" s="110"/>
      <c r="E25" s="110"/>
      <c r="F25" s="110"/>
      <c r="G25" s="110"/>
      <c r="H25" s="110"/>
      <c r="I25" s="110"/>
      <c r="J25" s="110"/>
      <c r="K25" s="111"/>
    </row>
    <row r="26" spans="1:30" ht="92.25" customHeight="1">
      <c r="A26" s="128"/>
      <c r="B26" s="118" t="s">
        <v>57</v>
      </c>
      <c r="C26" s="111"/>
      <c r="D26" s="136" t="s">
        <v>58</v>
      </c>
      <c r="E26" s="111"/>
      <c r="F26" s="136" t="s">
        <v>59</v>
      </c>
      <c r="G26" s="111"/>
      <c r="H26" s="136" t="s">
        <v>60</v>
      </c>
      <c r="I26" s="111"/>
      <c r="J26" s="136" t="s">
        <v>61</v>
      </c>
      <c r="K26" s="111"/>
      <c r="P26" s="16"/>
    </row>
    <row r="27" spans="1:30" ht="15.75" customHeight="1">
      <c r="A27" s="11" t="s">
        <v>50</v>
      </c>
      <c r="B27" s="132">
        <f t="shared" ref="B27:B31" si="1">SUM(C17:AB17)</f>
        <v>0</v>
      </c>
      <c r="C27" s="111"/>
      <c r="D27" s="147" t="str">
        <f>IF($C$149&lt;100,"0%",IF($C$149&lt;200,"5%",IF($C$149&lt;300,"10%",IF($C$149&lt;400,"15%","20%"))))</f>
        <v>20%</v>
      </c>
      <c r="E27" s="120"/>
      <c r="F27" s="137">
        <f>H150</f>
        <v>0.1208814</v>
      </c>
      <c r="G27" s="111"/>
      <c r="H27" s="138">
        <f>'cálculos 4º Bim'!AM2</f>
        <v>0</v>
      </c>
      <c r="I27" s="111"/>
      <c r="J27" s="138">
        <f>'cálculos 4º Bim'!AN2</f>
        <v>0</v>
      </c>
      <c r="K27" s="111"/>
    </row>
    <row r="28" spans="1:30" ht="15.75" customHeight="1">
      <c r="A28" s="11" t="s">
        <v>51</v>
      </c>
      <c r="B28" s="132">
        <f t="shared" si="1"/>
        <v>159.535</v>
      </c>
      <c r="C28" s="111"/>
      <c r="D28" s="148"/>
      <c r="E28" s="149"/>
      <c r="F28" s="137">
        <f>H150</f>
        <v>0.1208814</v>
      </c>
      <c r="G28" s="111"/>
      <c r="H28" s="138">
        <f>'cálculos 4º Bim'!AM3</f>
        <v>108.343185851</v>
      </c>
      <c r="I28" s="111"/>
      <c r="J28" s="138">
        <f>'cálculos 4º Bim'!AN3</f>
        <v>108.343185851</v>
      </c>
      <c r="K28" s="111"/>
    </row>
    <row r="29" spans="1:30" ht="15.75" customHeight="1">
      <c r="A29" s="11" t="s">
        <v>52</v>
      </c>
      <c r="B29" s="132">
        <f t="shared" si="1"/>
        <v>169.09</v>
      </c>
      <c r="C29" s="111"/>
      <c r="D29" s="148"/>
      <c r="E29" s="149"/>
      <c r="F29" s="137">
        <f>H150</f>
        <v>0.1208814</v>
      </c>
      <c r="G29" s="111"/>
      <c r="H29" s="138">
        <f>'cálculos 4º Bim'!AM4</f>
        <v>108.343185851</v>
      </c>
      <c r="I29" s="111"/>
      <c r="J29" s="138">
        <f>'cálculos 4º Bim'!AN4</f>
        <v>114.832164074</v>
      </c>
      <c r="K29" s="111"/>
    </row>
    <row r="30" spans="1:30" ht="15.75" customHeight="1">
      <c r="A30" s="11" t="s">
        <v>53</v>
      </c>
      <c r="B30" s="132">
        <f t="shared" si="1"/>
        <v>169.09</v>
      </c>
      <c r="C30" s="111"/>
      <c r="D30" s="148"/>
      <c r="E30" s="149"/>
      <c r="F30" s="137">
        <f>H150</f>
        <v>0.1208814</v>
      </c>
      <c r="G30" s="111"/>
      <c r="H30" s="138">
        <f>'cálculos 4º Bim'!AM5</f>
        <v>108.343185851</v>
      </c>
      <c r="I30" s="111"/>
      <c r="J30" s="138">
        <f>'cálculos 4º Bim'!AN5</f>
        <v>114.832164074</v>
      </c>
      <c r="K30" s="111"/>
    </row>
    <row r="31" spans="1:30" ht="15.75" customHeight="1">
      <c r="A31" s="11" t="s">
        <v>54</v>
      </c>
      <c r="B31" s="132">
        <f t="shared" si="1"/>
        <v>226.47</v>
      </c>
      <c r="C31" s="111"/>
      <c r="D31" s="121"/>
      <c r="E31" s="122"/>
      <c r="F31" s="137">
        <f>H150</f>
        <v>0.1208814</v>
      </c>
      <c r="G31" s="111"/>
      <c r="H31" s="138">
        <f>'cálculos 4º Bim'!AM6</f>
        <v>108.343185851</v>
      </c>
      <c r="I31" s="111"/>
      <c r="J31" s="138">
        <f>'cálculos 4º Bim'!AN6</f>
        <v>153.799989342</v>
      </c>
      <c r="K31" s="111"/>
    </row>
    <row r="32" spans="1:30" ht="15.75" customHeight="1">
      <c r="B32" s="6"/>
    </row>
    <row r="33" spans="1:40" ht="15.75" customHeight="1">
      <c r="B33" s="6"/>
    </row>
    <row r="34" spans="1:40" ht="15.75" customHeight="1">
      <c r="B34" s="6"/>
    </row>
    <row r="35" spans="1:40" ht="42" customHeight="1">
      <c r="A35" s="126" t="s">
        <v>62</v>
      </c>
      <c r="B35" s="129" t="s">
        <v>28</v>
      </c>
      <c r="C35" s="115" t="s">
        <v>29</v>
      </c>
      <c r="D35" s="111"/>
      <c r="E35" s="141" t="s">
        <v>30</v>
      </c>
      <c r="F35" s="142"/>
      <c r="G35" s="142"/>
      <c r="H35" s="142"/>
      <c r="I35" s="142"/>
      <c r="J35" s="142"/>
      <c r="K35" s="142"/>
      <c r="L35" s="142"/>
      <c r="M35" s="142"/>
      <c r="N35" s="143"/>
      <c r="O35" s="116" t="s">
        <v>31</v>
      </c>
      <c r="P35" s="111"/>
      <c r="Q35" s="144" t="s">
        <v>32</v>
      </c>
      <c r="R35" s="142"/>
      <c r="S35" s="142"/>
      <c r="T35" s="142"/>
      <c r="U35" s="142"/>
      <c r="V35" s="143"/>
      <c r="W35" s="117" t="s">
        <v>33</v>
      </c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1"/>
      <c r="AM35" s="146" t="s">
        <v>34</v>
      </c>
      <c r="AN35" s="143"/>
    </row>
    <row r="36" spans="1:40" ht="78" customHeight="1">
      <c r="A36" s="127"/>
      <c r="B36" s="127"/>
      <c r="C36" s="119" t="s">
        <v>35</v>
      </c>
      <c r="D36" s="120"/>
      <c r="E36" s="119" t="s">
        <v>36</v>
      </c>
      <c r="F36" s="120"/>
      <c r="G36" s="119" t="s">
        <v>37</v>
      </c>
      <c r="H36" s="120"/>
      <c r="I36" s="119" t="s">
        <v>63</v>
      </c>
      <c r="J36" s="120"/>
      <c r="K36" s="119" t="s">
        <v>38</v>
      </c>
      <c r="L36" s="120"/>
      <c r="M36" s="140" t="s">
        <v>64</v>
      </c>
      <c r="N36" s="111"/>
      <c r="O36" s="123" t="s">
        <v>39</v>
      </c>
      <c r="P36" s="120"/>
      <c r="Q36" s="123" t="s">
        <v>40</v>
      </c>
      <c r="R36" s="120"/>
      <c r="S36" s="123" t="s">
        <v>41</v>
      </c>
      <c r="T36" s="120"/>
      <c r="U36" s="139" t="s">
        <v>65</v>
      </c>
      <c r="V36" s="111"/>
      <c r="W36" s="130" t="s">
        <v>66</v>
      </c>
      <c r="X36" s="111"/>
      <c r="Y36" s="130" t="s">
        <v>67</v>
      </c>
      <c r="Z36" s="111"/>
      <c r="AA36" s="130" t="s">
        <v>68</v>
      </c>
      <c r="AB36" s="111"/>
      <c r="AC36" s="130" t="s">
        <v>44</v>
      </c>
      <c r="AD36" s="111"/>
      <c r="AE36" s="130" t="s">
        <v>45</v>
      </c>
      <c r="AF36" s="111"/>
      <c r="AG36" s="130" t="s">
        <v>46</v>
      </c>
      <c r="AH36" s="111"/>
      <c r="AI36" s="130" t="s">
        <v>47</v>
      </c>
      <c r="AJ36" s="111"/>
      <c r="AK36" s="130" t="s">
        <v>69</v>
      </c>
      <c r="AL36" s="111"/>
      <c r="AM36" s="131" t="s">
        <v>48</v>
      </c>
      <c r="AN36" s="150"/>
    </row>
    <row r="37" spans="1:40" ht="24" customHeight="1">
      <c r="A37" s="128"/>
      <c r="B37" s="128"/>
      <c r="C37" s="121"/>
      <c r="D37" s="122"/>
      <c r="E37" s="121"/>
      <c r="F37" s="122"/>
      <c r="G37" s="121"/>
      <c r="H37" s="122"/>
      <c r="I37" s="121"/>
      <c r="J37" s="122"/>
      <c r="K37" s="121"/>
      <c r="L37" s="122"/>
      <c r="M37" s="54" t="str">
        <f>'Formulário Anual 2024'!M37</f>
        <v>✖</v>
      </c>
      <c r="N37" s="55" t="s">
        <v>49</v>
      </c>
      <c r="O37" s="121"/>
      <c r="P37" s="122"/>
      <c r="Q37" s="121"/>
      <c r="R37" s="122"/>
      <c r="S37" s="121"/>
      <c r="T37" s="122"/>
      <c r="U37" s="56" t="str">
        <f>'Formulário Anual 2024'!U37</f>
        <v>✖</v>
      </c>
      <c r="V37" s="57" t="s">
        <v>49</v>
      </c>
      <c r="W37" s="30" t="str">
        <f>'Formulário Anual 2024'!W37</f>
        <v>✖</v>
      </c>
      <c r="X37" s="52" t="s">
        <v>49</v>
      </c>
      <c r="Y37" s="30" t="str">
        <f>'Formulário Anual 2024'!Y37</f>
        <v>✖</v>
      </c>
      <c r="Z37" s="52" t="s">
        <v>49</v>
      </c>
      <c r="AA37" s="30" t="str">
        <f>'Formulário Anual 2024'!AA37</f>
        <v>✖</v>
      </c>
      <c r="AB37" s="52" t="s">
        <v>49</v>
      </c>
      <c r="AC37" s="30" t="str">
        <f>'Formulário Anual 2024'!AC37</f>
        <v>✖</v>
      </c>
      <c r="AD37" s="52" t="s">
        <v>49</v>
      </c>
      <c r="AE37" s="30" t="str">
        <f>'Formulário Anual 2024'!AE37</f>
        <v>✖</v>
      </c>
      <c r="AF37" s="52" t="s">
        <v>49</v>
      </c>
      <c r="AG37" s="30" t="str">
        <f>'Formulário Anual 2024'!AG37</f>
        <v>✖</v>
      </c>
      <c r="AH37" s="52" t="s">
        <v>49</v>
      </c>
      <c r="AI37" s="30" t="str">
        <f>'Formulário Anual 2024'!AI37</f>
        <v>✖</v>
      </c>
      <c r="AJ37" s="52" t="s">
        <v>49</v>
      </c>
      <c r="AK37" s="30" t="str">
        <f>'Formulário Anual 2024'!AK37</f>
        <v>✖</v>
      </c>
      <c r="AL37" s="52" t="s">
        <v>49</v>
      </c>
      <c r="AM37" s="121"/>
      <c r="AN37" s="151"/>
    </row>
    <row r="38" spans="1:40" ht="15.75" customHeight="1">
      <c r="A38" s="11" t="s">
        <v>70</v>
      </c>
      <c r="B38" s="21">
        <f>'Formulário Anual 2024'!B38</f>
        <v>50</v>
      </c>
      <c r="C38" s="22" t="str">
        <f>'Formulário Anual 2024'!C38</f>
        <v>✔</v>
      </c>
      <c r="D38" s="23">
        <f>IF($B38&gt;0,IF(C38="✖",0,'Tabela de Produtos Bimestral'!C7),0)</f>
        <v>221.5925</v>
      </c>
      <c r="E38" s="24"/>
      <c r="F38" s="24"/>
      <c r="G38" s="24"/>
      <c r="H38" s="24"/>
      <c r="I38" s="24"/>
      <c r="J38" s="24"/>
      <c r="K38" s="24"/>
      <c r="L38" s="24"/>
      <c r="M38" s="22" t="str">
        <f>'Formulário Anual 2024'!M38</f>
        <v>✖</v>
      </c>
      <c r="N38" s="25">
        <f>IF($B38&gt;0,IF(M38="✖",0,IF(M$37="✖",'Tabela de Produtos Bimestral'!U7,'Tabela de Produtos Bimestral'!AA7)),0)</f>
        <v>0</v>
      </c>
      <c r="O38" s="24"/>
      <c r="P38" s="24"/>
      <c r="Q38" s="24"/>
      <c r="R38" s="24"/>
      <c r="S38" s="24"/>
      <c r="T38" s="24"/>
      <c r="U38" s="24"/>
      <c r="V38" s="24"/>
      <c r="W38" s="22" t="str">
        <f>'Formulário Anual 2024'!W38</f>
        <v>✔</v>
      </c>
      <c r="X38" s="25">
        <f>IF($B38&gt;0,IF(W38="✖",0,IF(W$37="✖",'Tabela de Produtos Bimestral'!R7,'Tabela de Produtos Bimestral'!X7)),0)</f>
        <v>9.5549999999999997</v>
      </c>
      <c r="Y38" s="22" t="str">
        <f>'Formulário Anual 2024'!Y38</f>
        <v>✔</v>
      </c>
      <c r="Z38" s="25">
        <f>IF($B38&gt;0,IF(Y38="✖",0,IF(Y$37="✖",'Tabela de Produtos Bimestral'!T7,'Tabela de Produtos Bimestral'!Z7)),0)</f>
        <v>57.38</v>
      </c>
      <c r="AA38" s="22" t="str">
        <f>'Formulário Anual 2024'!AA38</f>
        <v>✖</v>
      </c>
      <c r="AB38" s="25">
        <f>IF($B38&gt;0,IF(AA38="✖",0,IF(AA$37="✖",'Tabela de Produtos Bimestral'!W7,'Tabela de Produtos Bimestral'!AC7)),0)</f>
        <v>0</v>
      </c>
      <c r="AC38" s="22" t="str">
        <f>'Formulário Anual 2024'!AC38</f>
        <v>✖</v>
      </c>
      <c r="AD38" s="23">
        <f>IF($B38&gt;0,IF(AC38="✖",0,'Tabela de Produtos Bimestral'!AD7),0)</f>
        <v>0</v>
      </c>
      <c r="AE38" s="22" t="str">
        <f>'Formulário Anual 2024'!AE38</f>
        <v>✖</v>
      </c>
      <c r="AF38" s="23">
        <f>IF($B38&gt;0,IF(AE38="✖",0,'Tabela de Produtos Bimestral'!AE7),0)</f>
        <v>0</v>
      </c>
      <c r="AG38" s="22" t="str">
        <f>'Formulário Anual 2024'!AG38</f>
        <v>✖</v>
      </c>
      <c r="AH38" s="23">
        <f>IF($B38&gt;0,IF(AG38="✖",0,'Tabela de Produtos Bimestral'!AF7),0)</f>
        <v>0</v>
      </c>
      <c r="AI38" s="22" t="str">
        <f>'Formulário Anual 2024'!AI38</f>
        <v>✖</v>
      </c>
      <c r="AJ38" s="23">
        <f>IF($B38&gt;0,IF(AI38="✖",0,'Tabela de Produtos Bimestral'!AG7),0)</f>
        <v>0</v>
      </c>
      <c r="AK38" s="22" t="str">
        <f>'Formulário Anual 2024'!AK38</f>
        <v>✖</v>
      </c>
      <c r="AL38" s="23">
        <f>IF($B38&gt;0,IF(AK38="✖",0,'Tabela de Produtos Bimestral'!AH7),0)</f>
        <v>0</v>
      </c>
      <c r="AM38" s="132">
        <f t="shared" ref="AM38:AM42" si="2">SUM(C38:AL38)</f>
        <v>288.52750000000003</v>
      </c>
      <c r="AN38" s="111"/>
    </row>
    <row r="39" spans="1:40" ht="15.75" customHeight="1">
      <c r="A39" s="11" t="s">
        <v>71</v>
      </c>
      <c r="B39" s="21">
        <f>'Formulário Anual 2024'!B39</f>
        <v>55</v>
      </c>
      <c r="C39" s="22" t="str">
        <f>'Formulário Anual 2024'!C39</f>
        <v>✔</v>
      </c>
      <c r="D39" s="23">
        <f>IF($B39&gt;0,IF(C39="✖",0,'Tabela de Produtos Bimestral'!C8),0)</f>
        <v>221.5925</v>
      </c>
      <c r="E39" s="24"/>
      <c r="F39" s="24"/>
      <c r="G39" s="24"/>
      <c r="H39" s="24"/>
      <c r="I39" s="24"/>
      <c r="J39" s="24"/>
      <c r="K39" s="24"/>
      <c r="L39" s="24"/>
      <c r="M39" s="22" t="str">
        <f>'Formulário Anual 2024'!M39</f>
        <v>✖</v>
      </c>
      <c r="N39" s="25">
        <f>IF($B39&gt;0,IF(M39="✖",0,IF(M$37="✖",'Tabela de Produtos Bimestral'!U8,'Tabela de Produtos Bimestral'!AA8)),0)</f>
        <v>0</v>
      </c>
      <c r="O39" s="24"/>
      <c r="P39" s="24"/>
      <c r="Q39" s="24"/>
      <c r="R39" s="24"/>
      <c r="S39" s="24"/>
      <c r="T39" s="24"/>
      <c r="U39" s="24"/>
      <c r="V39" s="24"/>
      <c r="W39" s="22" t="str">
        <f>'Formulário Anual 2024'!W39</f>
        <v>✔</v>
      </c>
      <c r="X39" s="25">
        <f>IF($B39&gt;0,IF(W39="✖",0,IF(W$37="✖",'Tabela de Produtos Bimestral'!R8,'Tabela de Produtos Bimestral'!X8)),0)</f>
        <v>9.5549999999999997</v>
      </c>
      <c r="Y39" s="22" t="str">
        <f>'Formulário Anual 2024'!Y39</f>
        <v>✔</v>
      </c>
      <c r="Z39" s="25">
        <f>IF($B39&gt;0,IF(Y39="✖",0,IF(Y$37="✖",'Tabela de Produtos Bimestral'!T8,'Tabela de Produtos Bimestral'!Z8)),0)</f>
        <v>57.38</v>
      </c>
      <c r="AA39" s="22" t="str">
        <f>'Formulário Anual 2024'!AA39</f>
        <v>✖</v>
      </c>
      <c r="AB39" s="25">
        <f>IF($B39&gt;0,IF(AA39="✖",0,IF(AA$37="✖",'Tabela de Produtos Bimestral'!W8,'Tabela de Produtos Bimestral'!AC8)),0)</f>
        <v>0</v>
      </c>
      <c r="AC39" s="22" t="str">
        <f>'Formulário Anual 2024'!AC39</f>
        <v>✖</v>
      </c>
      <c r="AD39" s="23">
        <f>IF($B39&gt;0,IF(AC39="✖",0,'Tabela de Produtos Bimestral'!AD8),0)</f>
        <v>0</v>
      </c>
      <c r="AE39" s="22" t="str">
        <f>'Formulário Anual 2024'!AE39</f>
        <v>✖</v>
      </c>
      <c r="AF39" s="23">
        <f>IF($B39&gt;0,IF(AE39="✖",0,'Tabela de Produtos Bimestral'!AE8),0)</f>
        <v>0</v>
      </c>
      <c r="AG39" s="22" t="str">
        <f>'Formulário Anual 2024'!AG39</f>
        <v>✖</v>
      </c>
      <c r="AH39" s="23">
        <f>IF($B39&gt;0,IF(AG39="✖",0,'Tabela de Produtos Bimestral'!AF8),0)</f>
        <v>0</v>
      </c>
      <c r="AI39" s="22" t="str">
        <f>'Formulário Anual 2024'!AI39</f>
        <v>✖</v>
      </c>
      <c r="AJ39" s="23">
        <f>IF($B39&gt;0,IF(AI39="✖",0,'Tabela de Produtos Bimestral'!AG8),0)</f>
        <v>0</v>
      </c>
      <c r="AK39" s="22" t="str">
        <f>'Formulário Anual 2024'!AK39</f>
        <v>✖</v>
      </c>
      <c r="AL39" s="23">
        <f>IF($B39&gt;0,IF(AK39="✖",0,'Tabela de Produtos Bimestral'!AH8),0)</f>
        <v>0</v>
      </c>
      <c r="AM39" s="132">
        <f t="shared" si="2"/>
        <v>288.52750000000003</v>
      </c>
      <c r="AN39" s="111"/>
    </row>
    <row r="40" spans="1:40" ht="15.75" customHeight="1">
      <c r="A40" s="11" t="s">
        <v>72</v>
      </c>
      <c r="B40" s="21">
        <f>'Formulário Anual 2024'!B40</f>
        <v>50</v>
      </c>
      <c r="C40" s="22" t="str">
        <f>'Formulário Anual 2024'!C40</f>
        <v>✔</v>
      </c>
      <c r="D40" s="23">
        <f>IF($B40&gt;0,IF(C40="✖",0,'Tabela de Produtos Bimestral'!C9),0)</f>
        <v>221.5925</v>
      </c>
      <c r="E40" s="24"/>
      <c r="F40" s="24"/>
      <c r="G40" s="24"/>
      <c r="H40" s="24"/>
      <c r="I40" s="24"/>
      <c r="J40" s="24"/>
      <c r="K40" s="24"/>
      <c r="L40" s="24"/>
      <c r="M40" s="22" t="str">
        <f>'Formulário Anual 2024'!M40</f>
        <v>✖</v>
      </c>
      <c r="N40" s="25">
        <f>IF($B40&gt;0,IF(M40="✖",0,IF(M$37="✖",'Tabela de Produtos Bimestral'!U9,'Tabela de Produtos Bimestral'!AA9)),0)</f>
        <v>0</v>
      </c>
      <c r="O40" s="24"/>
      <c r="P40" s="24"/>
      <c r="Q40" s="24"/>
      <c r="R40" s="24"/>
      <c r="S40" s="24"/>
      <c r="T40" s="24"/>
      <c r="U40" s="24"/>
      <c r="V40" s="24"/>
      <c r="W40" s="22" t="str">
        <f>'Formulário Anual 2024'!W40</f>
        <v>✔</v>
      </c>
      <c r="X40" s="25">
        <f>IF($B40&gt;0,IF(W40="✖",0,IF(W$37="✖",'Tabela de Produtos Bimestral'!R9,'Tabela de Produtos Bimestral'!X9)),0)</f>
        <v>9.5549999999999997</v>
      </c>
      <c r="Y40" s="22" t="str">
        <f>'Formulário Anual 2024'!Y40</f>
        <v>✔</v>
      </c>
      <c r="Z40" s="25">
        <f>IF($B40&gt;0,IF(Y40="✖",0,IF(Y$37="✖",'Tabela de Produtos Bimestral'!T9,'Tabela de Produtos Bimestral'!Z9)),0)</f>
        <v>57.38</v>
      </c>
      <c r="AA40" s="22" t="str">
        <f>'Formulário Anual 2024'!AA40</f>
        <v>✖</v>
      </c>
      <c r="AB40" s="25">
        <f>IF($B40&gt;0,IF(AA40="✖",0,IF(AA$37="✖",'Tabela de Produtos Bimestral'!W9,'Tabela de Produtos Bimestral'!AC9)),0)</f>
        <v>0</v>
      </c>
      <c r="AC40" s="22" t="str">
        <f>'Formulário Anual 2024'!AC40</f>
        <v>✖</v>
      </c>
      <c r="AD40" s="23">
        <f>IF($B40&gt;0,IF(AC40="✖",0,'Tabela de Produtos Bimestral'!AD9),0)</f>
        <v>0</v>
      </c>
      <c r="AE40" s="22" t="str">
        <f>'Formulário Anual 2024'!AE40</f>
        <v>✖</v>
      </c>
      <c r="AF40" s="23">
        <f>IF($B40&gt;0,IF(AE40="✖",0,'Tabela de Produtos Bimestral'!AE9),0)</f>
        <v>0</v>
      </c>
      <c r="AG40" s="22" t="str">
        <f>'Formulário Anual 2024'!AG40</f>
        <v>✖</v>
      </c>
      <c r="AH40" s="23">
        <f>IF($B40&gt;0,IF(AG40="✖",0,'Tabela de Produtos Bimestral'!AF9),0)</f>
        <v>0</v>
      </c>
      <c r="AI40" s="22" t="str">
        <f>'Formulário Anual 2024'!AI40</f>
        <v>✖</v>
      </c>
      <c r="AJ40" s="23">
        <f>IF($B40&gt;0,IF(AI40="✖",0,'Tabela de Produtos Bimestral'!AG9),0)</f>
        <v>0</v>
      </c>
      <c r="AK40" s="22" t="str">
        <f>'Formulário Anual 2024'!AK40</f>
        <v>✖</v>
      </c>
      <c r="AL40" s="23">
        <f>IF($B40&gt;0,IF(AK40="✖",0,'Tabela de Produtos Bimestral'!AH9),0)</f>
        <v>0</v>
      </c>
      <c r="AM40" s="132">
        <f t="shared" si="2"/>
        <v>288.52750000000003</v>
      </c>
      <c r="AN40" s="111"/>
    </row>
    <row r="41" spans="1:40" ht="15.75" customHeight="1">
      <c r="A41" s="11" t="s">
        <v>73</v>
      </c>
      <c r="B41" s="21">
        <f>'Formulário Anual 2024'!B41</f>
        <v>70</v>
      </c>
      <c r="C41" s="22" t="str">
        <f>'Formulário Anual 2024'!C41</f>
        <v>✔</v>
      </c>
      <c r="D41" s="23">
        <f>IF($B41&gt;0,IF(C41="✖",0,'Tabela de Produtos Bimestral'!C10),0)</f>
        <v>221.5925</v>
      </c>
      <c r="E41" s="24"/>
      <c r="F41" s="24"/>
      <c r="G41" s="24"/>
      <c r="H41" s="24"/>
      <c r="I41" s="24"/>
      <c r="J41" s="24"/>
      <c r="K41" s="24"/>
      <c r="L41" s="24"/>
      <c r="M41" s="22" t="str">
        <f>'Formulário Anual 2024'!M41</f>
        <v>✖</v>
      </c>
      <c r="N41" s="25">
        <f>IF($B41&gt;0,IF(M41="✖",0,IF(M$37="✖",'Tabela de Produtos Bimestral'!U10,'Tabela de Produtos Bimestral'!AA10)),0)</f>
        <v>0</v>
      </c>
      <c r="O41" s="24"/>
      <c r="P41" s="24"/>
      <c r="Q41" s="24"/>
      <c r="R41" s="24"/>
      <c r="S41" s="24"/>
      <c r="T41" s="24"/>
      <c r="U41" s="24"/>
      <c r="V41" s="24"/>
      <c r="W41" s="22" t="str">
        <f>'Formulário Anual 2024'!W41</f>
        <v>✔</v>
      </c>
      <c r="X41" s="25">
        <f>IF($B41&gt;0,IF(W41="✖",0,IF(W$37="✖",'Tabela de Produtos Bimestral'!R10,'Tabela de Produtos Bimestral'!X10)),0)</f>
        <v>9.5549999999999997</v>
      </c>
      <c r="Y41" s="22" t="str">
        <f>'Formulário Anual 2024'!Y41</f>
        <v>✔</v>
      </c>
      <c r="Z41" s="25">
        <f>IF($B41&gt;0,IF(Y41="✖",0,IF(Y$37="✖",'Tabela de Produtos Bimestral'!T10,'Tabela de Produtos Bimestral'!Z10)),0)</f>
        <v>57.38</v>
      </c>
      <c r="AA41" s="22" t="str">
        <f>'Formulário Anual 2024'!AA41</f>
        <v>✔</v>
      </c>
      <c r="AB41" s="25">
        <f>IF($B41&gt;0,IF(AA41="✖",0,IF(AA$37="✖",'Tabela de Produtos Bimestral'!W10,'Tabela de Produtos Bimestral'!AC10)),0)</f>
        <v>60.11</v>
      </c>
      <c r="AC41" s="22" t="str">
        <f>'Formulário Anual 2024'!AC41</f>
        <v>✖</v>
      </c>
      <c r="AD41" s="23">
        <f>IF($B41&gt;0,IF(AC41="✖",0,'Tabela de Produtos Bimestral'!AD10),0)</f>
        <v>0</v>
      </c>
      <c r="AE41" s="22" t="str">
        <f>'Formulário Anual 2024'!AE41</f>
        <v>✖</v>
      </c>
      <c r="AF41" s="23">
        <f>IF($B41&gt;0,IF(AE41="✖",0,'Tabela de Produtos Bimestral'!AE10),0)</f>
        <v>0</v>
      </c>
      <c r="AG41" s="22" t="str">
        <f>'Formulário Anual 2024'!AG41</f>
        <v>✖</v>
      </c>
      <c r="AH41" s="23">
        <f>IF($B41&gt;0,IF(AG41="✖",0,'Tabela de Produtos Bimestral'!AF10),0)</f>
        <v>0</v>
      </c>
      <c r="AI41" s="22" t="str">
        <f>'Formulário Anual 2024'!AI41</f>
        <v>✖</v>
      </c>
      <c r="AJ41" s="23">
        <f>IF($B41&gt;0,IF(AI41="✖",0,'Tabela de Produtos Bimestral'!AG10),0)</f>
        <v>0</v>
      </c>
      <c r="AK41" s="22" t="str">
        <f>'Formulário Anual 2024'!AK41</f>
        <v>✖</v>
      </c>
      <c r="AL41" s="23">
        <f>IF($B41&gt;0,IF(AK41="✖",0,'Tabela de Produtos Bimestral'!AH10),0)</f>
        <v>0</v>
      </c>
      <c r="AM41" s="132">
        <f t="shared" si="2"/>
        <v>348.63750000000005</v>
      </c>
      <c r="AN41" s="111"/>
    </row>
    <row r="42" spans="1:40" ht="15.75" customHeight="1">
      <c r="A42" s="11" t="s">
        <v>74</v>
      </c>
      <c r="B42" s="21">
        <f>'Formulário Anual 2024'!B42</f>
        <v>60</v>
      </c>
      <c r="C42" s="22" t="str">
        <f>'Formulário Anual 2024'!C42</f>
        <v>✔</v>
      </c>
      <c r="D42" s="23">
        <f>IF($B42&gt;0,IF(C42="✖",0,'Tabela de Produtos Bimestral'!C11),0)</f>
        <v>221.5925</v>
      </c>
      <c r="E42" s="24"/>
      <c r="F42" s="24"/>
      <c r="G42" s="24"/>
      <c r="H42" s="24"/>
      <c r="I42" s="22" t="str">
        <f>'Formulário Anual 2024'!I42</f>
        <v>✔</v>
      </c>
      <c r="J42" s="23">
        <f>IF($B42&gt;0,IF(I42="✖",0,'Tabela de Produtos Bimestral'!H11),0)</f>
        <v>41.407499999999999</v>
      </c>
      <c r="K42" s="24"/>
      <c r="L42" s="24"/>
      <c r="M42" s="22" t="str">
        <f>'Formulário Anual 2024'!M42</f>
        <v>✖</v>
      </c>
      <c r="N42" s="25">
        <f>IF($B42&gt;0,IF(M42="✖",0,IF(M$37="✖",'Tabela de Produtos Bimestral'!U11,'Tabela de Produtos Bimestral'!AA11)),0)</f>
        <v>0</v>
      </c>
      <c r="O42" s="24"/>
      <c r="P42" s="24"/>
      <c r="Q42" s="24"/>
      <c r="R42" s="24"/>
      <c r="S42" s="24"/>
      <c r="T42" s="24"/>
      <c r="U42" s="24"/>
      <c r="V42" s="24"/>
      <c r="W42" s="22" t="str">
        <f>'Formulário Anual 2024'!W42</f>
        <v>✔</v>
      </c>
      <c r="X42" s="25">
        <f>IF($B42&gt;0,IF(W42="✖",0,IF(W$37="✖",'Tabela de Produtos Bimestral'!R11,'Tabela de Produtos Bimestral'!X11)),0)</f>
        <v>9.5549999999999997</v>
      </c>
      <c r="Y42" s="22" t="str">
        <f>'Formulário Anual 2024'!Y42</f>
        <v>✔</v>
      </c>
      <c r="Z42" s="25">
        <f>IF($B42&gt;0,IF(Y42="✖",0,IF(Y$37="✖",'Tabela de Produtos Bimestral'!T11,'Tabela de Produtos Bimestral'!Z11)),0)</f>
        <v>57.38</v>
      </c>
      <c r="AA42" s="22" t="str">
        <f>'Formulário Anual 2024'!AA42</f>
        <v>✔</v>
      </c>
      <c r="AB42" s="25">
        <f>IF($B42&gt;0,IF(AA42="✖",0,IF(AA$37="✖",'Tabela de Produtos Bimestral'!W11,'Tabela de Produtos Bimestral'!AC11)),0)</f>
        <v>60.11</v>
      </c>
      <c r="AC42" s="22" t="str">
        <f>'Formulário Anual 2024'!AC42</f>
        <v>✖</v>
      </c>
      <c r="AD42" s="23">
        <f>IF($B42&gt;0,IF(AC42="✖",0,'Tabela de Produtos Bimestral'!AD11),0)</f>
        <v>0</v>
      </c>
      <c r="AE42" s="22" t="str">
        <f>'Formulário Anual 2024'!AE42</f>
        <v>✖</v>
      </c>
      <c r="AF42" s="23">
        <f>IF($B42&gt;0,IF(AE42="✖",0,'Tabela de Produtos Bimestral'!AE11),0)</f>
        <v>0</v>
      </c>
      <c r="AG42" s="22" t="str">
        <f>'Formulário Anual 2024'!AG42</f>
        <v>✖</v>
      </c>
      <c r="AH42" s="23">
        <f>IF($B42&gt;0,IF(AG42="✖",0,'Tabela de Produtos Bimestral'!AF11),0)</f>
        <v>0</v>
      </c>
      <c r="AI42" s="22" t="str">
        <f>'Formulário Anual 2024'!AI42</f>
        <v>✖</v>
      </c>
      <c r="AJ42" s="23">
        <f>IF($B42&gt;0,IF(AI42="✖",0,'Tabela de Produtos Bimestral'!AG11),0)</f>
        <v>0</v>
      </c>
      <c r="AK42" s="22" t="str">
        <f>'Formulário Anual 2024'!AK42</f>
        <v>✖</v>
      </c>
      <c r="AL42" s="23">
        <f>IF($B42&gt;0,IF(AK42="✖",0,'Tabela de Produtos Bimestral'!AH11),0)</f>
        <v>0</v>
      </c>
      <c r="AM42" s="132">
        <f t="shared" si="2"/>
        <v>390.04500000000002</v>
      </c>
      <c r="AN42" s="111"/>
    </row>
    <row r="43" spans="1:40" ht="21" customHeight="1">
      <c r="A43" s="26"/>
      <c r="B43" s="27"/>
      <c r="C43" s="134" t="s">
        <v>55</v>
      </c>
      <c r="D43" s="135"/>
      <c r="E43" s="135"/>
      <c r="F43" s="135"/>
      <c r="G43" s="135"/>
      <c r="H43" s="135"/>
      <c r="I43" s="135"/>
      <c r="J43" s="120"/>
      <c r="K43" s="134" t="s">
        <v>56</v>
      </c>
      <c r="L43" s="120"/>
      <c r="M43" s="134" t="str">
        <f>IF(M37="✔","*Não se aplica desconto","Desconto aplicável")</f>
        <v>Desconto aplicável</v>
      </c>
      <c r="N43" s="120"/>
      <c r="O43" s="134" t="s">
        <v>55</v>
      </c>
      <c r="P43" s="135"/>
      <c r="Q43" s="135"/>
      <c r="R43" s="135"/>
      <c r="S43" s="135"/>
      <c r="T43" s="120"/>
      <c r="U43" s="134" t="str">
        <f>IF(U37="✔","*Não se aplica desconto","Desconto aplicável")</f>
        <v>Desconto aplicável</v>
      </c>
      <c r="V43" s="120"/>
      <c r="W43" s="134" t="str">
        <f>IF(W37="✔","*Não se aplica desconto","Desconto aplicável")</f>
        <v>Desconto aplicável</v>
      </c>
      <c r="X43" s="120"/>
      <c r="Y43" s="134" t="str">
        <f>IF(Y37="✔","*Não se aplica desconto","Desconto aplicável")</f>
        <v>Desconto aplicável</v>
      </c>
      <c r="Z43" s="120"/>
      <c r="AA43" s="134" t="str">
        <f>IF(AA37="✔","*Não se aplica desconto","Desconto aplicável")</f>
        <v>Desconto aplicável</v>
      </c>
      <c r="AB43" s="120"/>
      <c r="AC43" s="134" t="s">
        <v>56</v>
      </c>
      <c r="AD43" s="135"/>
      <c r="AE43" s="135"/>
      <c r="AF43" s="135"/>
      <c r="AG43" s="135"/>
      <c r="AH43" s="135"/>
      <c r="AI43" s="135"/>
      <c r="AJ43" s="135"/>
      <c r="AK43" s="135"/>
      <c r="AL43" s="120"/>
    </row>
    <row r="44" spans="1:40" ht="21" customHeight="1">
      <c r="A44" s="26"/>
      <c r="B44" s="27"/>
      <c r="C44" s="121"/>
      <c r="D44" s="125"/>
      <c r="E44" s="125"/>
      <c r="F44" s="125"/>
      <c r="G44" s="125"/>
      <c r="H44" s="125"/>
      <c r="I44" s="125"/>
      <c r="J44" s="122"/>
      <c r="K44" s="121"/>
      <c r="L44" s="122"/>
      <c r="M44" s="121"/>
      <c r="N44" s="122"/>
      <c r="O44" s="121"/>
      <c r="P44" s="125"/>
      <c r="Q44" s="125"/>
      <c r="R44" s="125"/>
      <c r="S44" s="125"/>
      <c r="T44" s="122"/>
      <c r="U44" s="121"/>
      <c r="V44" s="122"/>
      <c r="W44" s="121"/>
      <c r="X44" s="122"/>
      <c r="Y44" s="121"/>
      <c r="Z44" s="122"/>
      <c r="AA44" s="121"/>
      <c r="AB44" s="122"/>
      <c r="AC44" s="121"/>
      <c r="AD44" s="125"/>
      <c r="AE44" s="125"/>
      <c r="AF44" s="125"/>
      <c r="AG44" s="125"/>
      <c r="AH44" s="125"/>
      <c r="AI44" s="125"/>
      <c r="AJ44" s="125"/>
      <c r="AK44" s="125"/>
      <c r="AL44" s="122"/>
    </row>
    <row r="45" spans="1:40" ht="15.75" customHeight="1">
      <c r="B45" s="6"/>
      <c r="L45" s="16"/>
    </row>
    <row r="46" spans="1:40" ht="15.75" customHeight="1">
      <c r="B46" s="6"/>
    </row>
    <row r="47" spans="1:40" ht="21" customHeight="1">
      <c r="A47" s="126" t="s">
        <v>62</v>
      </c>
      <c r="B47" s="136" t="s">
        <v>34</v>
      </c>
      <c r="C47" s="110"/>
      <c r="D47" s="110"/>
      <c r="E47" s="110"/>
      <c r="F47" s="110"/>
      <c r="G47" s="110"/>
      <c r="H47" s="110"/>
      <c r="I47" s="110"/>
      <c r="J47" s="110"/>
      <c r="K47" s="111"/>
    </row>
    <row r="48" spans="1:40" ht="92.25" customHeight="1">
      <c r="A48" s="128"/>
      <c r="B48" s="118" t="s">
        <v>57</v>
      </c>
      <c r="C48" s="111"/>
      <c r="D48" s="136" t="s">
        <v>58</v>
      </c>
      <c r="E48" s="111"/>
      <c r="F48" s="136" t="s">
        <v>59</v>
      </c>
      <c r="G48" s="111"/>
      <c r="H48" s="136" t="s">
        <v>60</v>
      </c>
      <c r="I48" s="111"/>
      <c r="J48" s="136" t="s">
        <v>61</v>
      </c>
      <c r="K48" s="111"/>
    </row>
    <row r="49" spans="1:34" ht="15.75" customHeight="1">
      <c r="A49" s="11" t="s">
        <v>70</v>
      </c>
      <c r="B49" s="152">
        <f t="shared" ref="B49:B53" si="3">SUM(C38:AL38)</f>
        <v>288.52750000000003</v>
      </c>
      <c r="C49" s="111"/>
      <c r="D49" s="153" t="str">
        <f>IF($C$149&lt;100,"0%",IF($C$149&lt;200,"5%",IF($C$149&lt;300,"10%",IF($C$149&lt;400,"15%","20%"))))</f>
        <v>20%</v>
      </c>
      <c r="E49" s="120"/>
      <c r="F49" s="154">
        <f>H150</f>
        <v>0.1208814</v>
      </c>
      <c r="G49" s="111"/>
      <c r="H49" s="138">
        <f>'cálculos 4º Bim'!AM7</f>
        <v>150.48758837049999</v>
      </c>
      <c r="I49" s="111"/>
      <c r="J49" s="138">
        <f>'cálculos 4º Bim'!AN7</f>
        <v>195.94439186150001</v>
      </c>
      <c r="K49" s="111"/>
    </row>
    <row r="50" spans="1:34" ht="15.75" customHeight="1">
      <c r="A50" s="11" t="s">
        <v>71</v>
      </c>
      <c r="B50" s="152">
        <f t="shared" si="3"/>
        <v>288.52750000000003</v>
      </c>
      <c r="C50" s="111"/>
      <c r="D50" s="148"/>
      <c r="E50" s="149"/>
      <c r="F50" s="154">
        <f>H150</f>
        <v>0.1208814</v>
      </c>
      <c r="G50" s="111"/>
      <c r="H50" s="138">
        <f>'cálculos 4º Bim'!AM8</f>
        <v>150.48758837049999</v>
      </c>
      <c r="I50" s="111"/>
      <c r="J50" s="138">
        <f>'cálculos 4º Bim'!AN8</f>
        <v>195.94439186150001</v>
      </c>
      <c r="K50" s="111"/>
    </row>
    <row r="51" spans="1:34" ht="15.75" customHeight="1">
      <c r="A51" s="11" t="s">
        <v>72</v>
      </c>
      <c r="B51" s="152">
        <f t="shared" si="3"/>
        <v>288.52750000000003</v>
      </c>
      <c r="C51" s="111"/>
      <c r="D51" s="148"/>
      <c r="E51" s="149"/>
      <c r="F51" s="154">
        <f>H150</f>
        <v>0.1208814</v>
      </c>
      <c r="G51" s="111"/>
      <c r="H51" s="138">
        <f>'cálculos 4º Bim'!AM9</f>
        <v>150.48758837049999</v>
      </c>
      <c r="I51" s="111"/>
      <c r="J51" s="138">
        <f>'cálculos 4º Bim'!AN9</f>
        <v>195.94439186150001</v>
      </c>
      <c r="K51" s="111"/>
    </row>
    <row r="52" spans="1:34" ht="15.75" customHeight="1">
      <c r="A52" s="11" t="s">
        <v>73</v>
      </c>
      <c r="B52" s="152">
        <f t="shared" si="3"/>
        <v>348.63750000000005</v>
      </c>
      <c r="C52" s="111"/>
      <c r="D52" s="148"/>
      <c r="E52" s="149"/>
      <c r="F52" s="154">
        <f>H150</f>
        <v>0.1208814</v>
      </c>
      <c r="G52" s="111"/>
      <c r="H52" s="138">
        <f>'cálculos 4º Bim'!AM10</f>
        <v>150.48758837049999</v>
      </c>
      <c r="I52" s="111"/>
      <c r="J52" s="138">
        <f>'cálculos 4º Bim'!AN10</f>
        <v>236.76621090750001</v>
      </c>
      <c r="K52" s="111"/>
    </row>
    <row r="53" spans="1:34" ht="15.75" customHeight="1">
      <c r="A53" s="11" t="s">
        <v>74</v>
      </c>
      <c r="B53" s="152">
        <f t="shared" si="3"/>
        <v>390.04500000000002</v>
      </c>
      <c r="C53" s="111"/>
      <c r="D53" s="121"/>
      <c r="E53" s="122"/>
      <c r="F53" s="154">
        <f>H150</f>
        <v>0.1208814</v>
      </c>
      <c r="G53" s="111"/>
      <c r="H53" s="138">
        <f>'cálculos 4º Bim'!AM11</f>
        <v>178.60819179999999</v>
      </c>
      <c r="I53" s="111"/>
      <c r="J53" s="138">
        <f>'cálculos 4º Bim'!AN11</f>
        <v>264.88681433700003</v>
      </c>
      <c r="K53" s="111"/>
    </row>
    <row r="54" spans="1:34" ht="15.75" customHeight="1">
      <c r="B54" s="6"/>
    </row>
    <row r="55" spans="1:34" ht="15.75" customHeight="1">
      <c r="B55" s="6"/>
    </row>
    <row r="56" spans="1:34" ht="42" customHeight="1">
      <c r="A56" s="126" t="s">
        <v>75</v>
      </c>
      <c r="B56" s="129" t="s">
        <v>28</v>
      </c>
      <c r="C56" s="115" t="s">
        <v>29</v>
      </c>
      <c r="D56" s="111"/>
      <c r="E56" s="141" t="s">
        <v>30</v>
      </c>
      <c r="F56" s="142"/>
      <c r="G56" s="142"/>
      <c r="H56" s="142"/>
      <c r="I56" s="142"/>
      <c r="J56" s="143"/>
      <c r="K56" s="116" t="s">
        <v>31</v>
      </c>
      <c r="L56" s="111"/>
      <c r="M56" s="116" t="s">
        <v>32</v>
      </c>
      <c r="N56" s="110"/>
      <c r="O56" s="110"/>
      <c r="P56" s="111"/>
      <c r="Q56" s="177" t="s">
        <v>76</v>
      </c>
      <c r="R56" s="120"/>
      <c r="S56" s="180" t="s">
        <v>33</v>
      </c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81"/>
      <c r="AG56" s="146" t="s">
        <v>34</v>
      </c>
      <c r="AH56" s="143"/>
    </row>
    <row r="57" spans="1:34" ht="78" customHeight="1">
      <c r="A57" s="127"/>
      <c r="B57" s="127"/>
      <c r="C57" s="119" t="s">
        <v>35</v>
      </c>
      <c r="D57" s="120"/>
      <c r="E57" s="119" t="s">
        <v>77</v>
      </c>
      <c r="F57" s="120"/>
      <c r="G57" s="119" t="s">
        <v>63</v>
      </c>
      <c r="H57" s="120"/>
      <c r="I57" s="119" t="s">
        <v>78</v>
      </c>
      <c r="J57" s="120"/>
      <c r="K57" s="123" t="s">
        <v>39</v>
      </c>
      <c r="L57" s="120"/>
      <c r="M57" s="123" t="s">
        <v>40</v>
      </c>
      <c r="N57" s="120"/>
      <c r="O57" s="123" t="s">
        <v>79</v>
      </c>
      <c r="P57" s="120"/>
      <c r="Q57" s="178"/>
      <c r="R57" s="179"/>
      <c r="S57" s="130" t="s">
        <v>42</v>
      </c>
      <c r="T57" s="111"/>
      <c r="U57" s="130" t="s">
        <v>68</v>
      </c>
      <c r="V57" s="111"/>
      <c r="W57" s="130" t="s">
        <v>44</v>
      </c>
      <c r="X57" s="111"/>
      <c r="Y57" s="130" t="s">
        <v>45</v>
      </c>
      <c r="Z57" s="111"/>
      <c r="AA57" s="130" t="s">
        <v>46</v>
      </c>
      <c r="AB57" s="111"/>
      <c r="AC57" s="130" t="s">
        <v>47</v>
      </c>
      <c r="AD57" s="111"/>
      <c r="AE57" s="130" t="s">
        <v>69</v>
      </c>
      <c r="AF57" s="111"/>
      <c r="AG57" s="131" t="s">
        <v>48</v>
      </c>
      <c r="AH57" s="150"/>
    </row>
    <row r="58" spans="1:34" ht="24" customHeight="1">
      <c r="A58" s="128"/>
      <c r="B58" s="128"/>
      <c r="C58" s="121"/>
      <c r="D58" s="122"/>
      <c r="E58" s="121"/>
      <c r="F58" s="122"/>
      <c r="G58" s="121"/>
      <c r="H58" s="122"/>
      <c r="I58" s="121"/>
      <c r="J58" s="122"/>
      <c r="K58" s="121"/>
      <c r="L58" s="122"/>
      <c r="M58" s="121"/>
      <c r="N58" s="122"/>
      <c r="O58" s="121"/>
      <c r="P58" s="122"/>
      <c r="Q58" s="28" t="str">
        <f>'Formulário Anual 2024'!Q58</f>
        <v>✔</v>
      </c>
      <c r="R58" s="29" t="s">
        <v>49</v>
      </c>
      <c r="S58" s="30" t="str">
        <f>'Formulário Anual 2024'!S58</f>
        <v>✖</v>
      </c>
      <c r="T58" s="9" t="s">
        <v>49</v>
      </c>
      <c r="U58" s="30" t="str">
        <f>'Formulário Anual 2024'!U58</f>
        <v>✖</v>
      </c>
      <c r="V58" s="9" t="s">
        <v>49</v>
      </c>
      <c r="W58" s="30" t="str">
        <f>'Formulário Anual 2024'!W58</f>
        <v>✖</v>
      </c>
      <c r="X58" s="9" t="s">
        <v>49</v>
      </c>
      <c r="Y58" s="30" t="str">
        <f>'Formulário Anual 2024'!Y58</f>
        <v>✖</v>
      </c>
      <c r="Z58" s="9" t="s">
        <v>49</v>
      </c>
      <c r="AA58" s="30" t="str">
        <f>'Formulário Anual 2024'!AA58</f>
        <v>✖</v>
      </c>
      <c r="AB58" s="9" t="s">
        <v>49</v>
      </c>
      <c r="AC58" s="30" t="str">
        <f>'Formulário Anual 2024'!AC58</f>
        <v>✖</v>
      </c>
      <c r="AD58" s="9" t="s">
        <v>49</v>
      </c>
      <c r="AE58" s="30" t="str">
        <f>'Formulário Anual 2024'!AE58</f>
        <v>✖</v>
      </c>
      <c r="AF58" s="9" t="s">
        <v>49</v>
      </c>
      <c r="AG58" s="121"/>
      <c r="AH58" s="151"/>
    </row>
    <row r="59" spans="1:34" ht="15.75" customHeight="1">
      <c r="A59" s="11" t="s">
        <v>80</v>
      </c>
      <c r="B59" s="21">
        <f>'Formulário Anual 2024'!B59</f>
        <v>65</v>
      </c>
      <c r="C59" s="22" t="str">
        <f>'Formulário Anual 2024'!C59</f>
        <v>✔</v>
      </c>
      <c r="D59" s="23">
        <f>IF($B59&gt;0,IF(C59="✖",0,'Tabela de Produtos Bimestral'!C12),0)</f>
        <v>193.8425</v>
      </c>
      <c r="E59" s="22" t="str">
        <f>'Formulário Anual 2024'!E59</f>
        <v>✔</v>
      </c>
      <c r="F59" s="23">
        <f>IF($B59&gt;0,IF(E59="✖",0,'Tabela de Produtos Bimestral'!D12),0)</f>
        <v>110.96250000000001</v>
      </c>
      <c r="G59" s="22" t="str">
        <f>'Formulário Anual 2024'!G59</f>
        <v>✔</v>
      </c>
      <c r="H59" s="23">
        <f>IF($B59&gt;0,IF(G59="✖",0,'Tabela de Produtos Bimestral'!H12),0)</f>
        <v>41.407499999999999</v>
      </c>
      <c r="I59" s="24"/>
      <c r="J59" s="24"/>
      <c r="K59" s="24"/>
      <c r="L59" s="24"/>
      <c r="M59" s="24"/>
      <c r="N59" s="24"/>
      <c r="O59" s="24"/>
      <c r="P59" s="24"/>
      <c r="Q59" s="22" t="str">
        <f>'Formulário Anual 2024'!Q59</f>
        <v>✔</v>
      </c>
      <c r="R59" s="25">
        <f>IF($B59&gt;0,IF(Q59="✖",0,IF(Q$58="✖",'Tabela de Produtos Bimestral'!P12,'Tabela de Produtos Bimestral'!Q12)),0)</f>
        <v>51.05</v>
      </c>
      <c r="S59" s="22" t="str">
        <f>'Formulário Anual 2024'!S59</f>
        <v>✔</v>
      </c>
      <c r="T59" s="25">
        <f>IF($B59&gt;0,IF(S59="✖",0,IF(S$58="✖",'Tabela de Produtos Bimestral'!R12,'Tabela de Produtos Bimestral'!X12)),0)</f>
        <v>9.5549999999999997</v>
      </c>
      <c r="U59" s="22" t="str">
        <f>'Formulário Anual 2024'!U59</f>
        <v>✔</v>
      </c>
      <c r="V59" s="25">
        <f>IF($B59&gt;0,IF(U59="✖",0,IF(U$58="✖",'Tabela de Produtos Bimestral'!W12,'Tabela de Produtos Bimestral'!AC12)),0)</f>
        <v>60.11</v>
      </c>
      <c r="W59" s="22" t="str">
        <f>'Formulário Anual 2024'!W59</f>
        <v>✖</v>
      </c>
      <c r="X59" s="23">
        <f>IF($B59&gt;0,IF(W59="✖",0,'Tabela de Produtos Bimestral'!AD12),0)</f>
        <v>0</v>
      </c>
      <c r="Y59" s="22" t="str">
        <f>'Formulário Anual 2024'!Y59</f>
        <v>✖</v>
      </c>
      <c r="Z59" s="23">
        <f>IF($B59&gt;0,IF(Y59="✖",0,'Tabela de Produtos Bimestral'!AE12),0)</f>
        <v>0</v>
      </c>
      <c r="AA59" s="22" t="str">
        <f>'Formulário Anual 2024'!AA59</f>
        <v>✖</v>
      </c>
      <c r="AB59" s="23">
        <f>IF($B59&gt;0,IF(AA59="✖",0,'Tabela de Produtos Bimestral'!AF12),0)</f>
        <v>0</v>
      </c>
      <c r="AC59" s="22" t="str">
        <f>'Formulário Anual 2024'!AC59</f>
        <v>✖</v>
      </c>
      <c r="AD59" s="23">
        <f>IF($B59&gt;0,IF(AC59="✖",0,'Tabela de Produtos Bimestral'!AG12),0)</f>
        <v>0</v>
      </c>
      <c r="AE59" s="22" t="str">
        <f>'Formulário Anual 2024'!AE59</f>
        <v>✖</v>
      </c>
      <c r="AF59" s="23">
        <f>IF($B59&gt;0,IF(AE59="✖",0,'Tabela de Produtos Bimestral'!AH12),0)</f>
        <v>0</v>
      </c>
      <c r="AG59" s="132">
        <f t="shared" ref="AG59:AG62" si="4">SUM(C59:AF59)</f>
        <v>466.92750000000001</v>
      </c>
      <c r="AH59" s="111"/>
    </row>
    <row r="60" spans="1:34" ht="15.75" customHeight="1">
      <c r="A60" s="11" t="s">
        <v>81</v>
      </c>
      <c r="B60" s="21">
        <f>'Formulário Anual 2024'!B60</f>
        <v>60</v>
      </c>
      <c r="C60" s="22" t="str">
        <f>'Formulário Anual 2024'!C60</f>
        <v>✔</v>
      </c>
      <c r="D60" s="23">
        <f>IF($B60&gt;0,IF(C60="✖",0,'Tabela de Produtos Bimestral'!C13),0)</f>
        <v>193.8425</v>
      </c>
      <c r="E60" s="22" t="str">
        <f>'Formulário Anual 2024'!E60</f>
        <v>✔</v>
      </c>
      <c r="F60" s="23">
        <f>IF($B60&gt;0,IF(E60="✖",0,'Tabela de Produtos Bimestral'!D13),0)</f>
        <v>110.96250000000001</v>
      </c>
      <c r="G60" s="22" t="str">
        <f>'Formulário Anual 2024'!G60</f>
        <v>✔</v>
      </c>
      <c r="H60" s="23">
        <f>IF($B60&gt;0,IF(G60="✖",0,'Tabela de Produtos Bimestral'!H13),0)</f>
        <v>41.407499999999999</v>
      </c>
      <c r="I60" s="24"/>
      <c r="J60" s="24"/>
      <c r="K60" s="24"/>
      <c r="L60" s="24"/>
      <c r="M60" s="24"/>
      <c r="N60" s="24"/>
      <c r="O60" s="24"/>
      <c r="P60" s="24"/>
      <c r="Q60" s="22" t="str">
        <f>'Formulário Anual 2024'!Q60</f>
        <v>✔</v>
      </c>
      <c r="R60" s="25">
        <f>IF($B60&gt;0,IF(Q60="✖",0,IF(Q$58="✖",'Tabela de Produtos Bimestral'!P13,'Tabela de Produtos Bimestral'!Q13)),0)</f>
        <v>51.05</v>
      </c>
      <c r="S60" s="22" t="str">
        <f>'Formulário Anual 2024'!S60</f>
        <v>✔</v>
      </c>
      <c r="T60" s="25">
        <f>IF($B60&gt;0,IF(S60="✖",0,IF(S$58="✖",'Tabela de Produtos Bimestral'!R13,'Tabela de Produtos Bimestral'!X13)),0)</f>
        <v>9.5549999999999997</v>
      </c>
      <c r="U60" s="22" t="str">
        <f>'Formulário Anual 2024'!U60</f>
        <v>✖</v>
      </c>
      <c r="V60" s="25">
        <f>IF($B60&gt;0,IF(U60="✖",0,IF(U$58="✖",'Tabela de Produtos Bimestral'!W13,'Tabela de Produtos Bimestral'!AC13)),0)</f>
        <v>0</v>
      </c>
      <c r="W60" s="22" t="str">
        <f>'Formulário Anual 2024'!W60</f>
        <v>✖</v>
      </c>
      <c r="X60" s="23">
        <f>IF($B60&gt;0,IF(W60="✖",0,'Tabela de Produtos Bimestral'!AD13),0)</f>
        <v>0</v>
      </c>
      <c r="Y60" s="22" t="str">
        <f>'Formulário Anual 2024'!Y60</f>
        <v>✖</v>
      </c>
      <c r="Z60" s="23">
        <f>IF($B60&gt;0,IF(Y60="✖",0,'Tabela de Produtos Bimestral'!AE13),0)</f>
        <v>0</v>
      </c>
      <c r="AA60" s="22" t="str">
        <f>'Formulário Anual 2024'!AA60</f>
        <v>✖</v>
      </c>
      <c r="AB60" s="23">
        <f>IF($B60&gt;0,IF(AA60="✖",0,'Tabela de Produtos Bimestral'!AF13),0)</f>
        <v>0</v>
      </c>
      <c r="AC60" s="22" t="str">
        <f>'Formulário Anual 2024'!AC60</f>
        <v>✖</v>
      </c>
      <c r="AD60" s="23">
        <f>IF($B60&gt;0,IF(AC60="✖",0,'Tabela de Produtos Bimestral'!AG13),0)</f>
        <v>0</v>
      </c>
      <c r="AE60" s="22" t="str">
        <f>'Formulário Anual 2024'!AE60</f>
        <v>✖</v>
      </c>
      <c r="AF60" s="23">
        <f>IF($B60&gt;0,IF(AE60="✖",0,'Tabela de Produtos Bimestral'!AH13),0)</f>
        <v>0</v>
      </c>
      <c r="AG60" s="132">
        <f t="shared" si="4"/>
        <v>406.8175</v>
      </c>
      <c r="AH60" s="111"/>
    </row>
    <row r="61" spans="1:34" ht="15.75" customHeight="1">
      <c r="A61" s="11" t="s">
        <v>82</v>
      </c>
      <c r="B61" s="21">
        <f>'Formulário Anual 2024'!B61</f>
        <v>45</v>
      </c>
      <c r="C61" s="22" t="str">
        <f>'Formulário Anual 2024'!C61</f>
        <v>✔</v>
      </c>
      <c r="D61" s="23">
        <f>IF($B61&gt;0,IF(C61="✖",0,'Tabela de Produtos Bimestral'!C14),0)</f>
        <v>193.8425</v>
      </c>
      <c r="E61" s="22" t="str">
        <f>'Formulário Anual 2024'!E61</f>
        <v>✔</v>
      </c>
      <c r="F61" s="23">
        <f>IF($B61&gt;0,IF(E61="✖",0,'Tabela de Produtos Bimestral'!D14),0)</f>
        <v>110.96250000000001</v>
      </c>
      <c r="G61" s="22" t="str">
        <f>'Formulário Anual 2024'!G61</f>
        <v>✔</v>
      </c>
      <c r="H61" s="23">
        <f>IF($B61&gt;0,IF(G61="✖",0,'Tabela de Produtos Bimestral'!H14),0)</f>
        <v>41.407499999999999</v>
      </c>
      <c r="I61" s="24"/>
      <c r="J61" s="24"/>
      <c r="K61" s="24"/>
      <c r="L61" s="24"/>
      <c r="M61" s="24"/>
      <c r="N61" s="24"/>
      <c r="O61" s="24"/>
      <c r="P61" s="24"/>
      <c r="Q61" s="22" t="str">
        <f>'Formulário Anual 2024'!Q61</f>
        <v>✔</v>
      </c>
      <c r="R61" s="25">
        <f>IF($B61&gt;0,IF(Q61="✖",0,IF(Q$58="✖",'Tabela de Produtos Bimestral'!P14,'Tabela de Produtos Bimestral'!Q14)),0)</f>
        <v>51.05</v>
      </c>
      <c r="S61" s="22" t="str">
        <f>'Formulário Anual 2024'!S61</f>
        <v>✔</v>
      </c>
      <c r="T61" s="25">
        <f>IF($B61&gt;0,IF(S61="✖",0,IF(S$58="✖",'Tabela de Produtos Bimestral'!R14,'Tabela de Produtos Bimestral'!X14)),0)</f>
        <v>9.5549999999999997</v>
      </c>
      <c r="U61" s="22" t="str">
        <f>'Formulário Anual 2024'!U61</f>
        <v>✖</v>
      </c>
      <c r="V61" s="25">
        <f>IF($B61&gt;0,IF(U61="✖",0,IF(U$58="✖",'Tabela de Produtos Bimestral'!W14,'Tabela de Produtos Bimestral'!AC14)),0)</f>
        <v>0</v>
      </c>
      <c r="W61" s="22" t="str">
        <f>'Formulário Anual 2024'!W61</f>
        <v>✖</v>
      </c>
      <c r="X61" s="23">
        <f>IF($B61&gt;0,IF(W61="✖",0,'Tabela de Produtos Bimestral'!AD14),0)</f>
        <v>0</v>
      </c>
      <c r="Y61" s="22" t="str">
        <f>'Formulário Anual 2024'!Y61</f>
        <v>✖</v>
      </c>
      <c r="Z61" s="23">
        <f>IF($B61&gt;0,IF(Y61="✖",0,'Tabela de Produtos Bimestral'!AE14),0)</f>
        <v>0</v>
      </c>
      <c r="AA61" s="22" t="str">
        <f>'Formulário Anual 2024'!AA61</f>
        <v>✖</v>
      </c>
      <c r="AB61" s="23">
        <f>IF($B61&gt;0,IF(AA61="✖",0,'Tabela de Produtos Bimestral'!AF14),0)</f>
        <v>0</v>
      </c>
      <c r="AC61" s="22" t="str">
        <f>'Formulário Anual 2024'!AC61</f>
        <v>✖</v>
      </c>
      <c r="AD61" s="23">
        <f>IF($B61&gt;0,IF(AC61="✖",0,'Tabela de Produtos Bimestral'!AG14),0)</f>
        <v>0</v>
      </c>
      <c r="AE61" s="22" t="str">
        <f>'Formulário Anual 2024'!AE61</f>
        <v>✖</v>
      </c>
      <c r="AF61" s="23">
        <f>IF($B61&gt;0,IF(AE61="✖",0,'Tabela de Produtos Bimestral'!AH14),0)</f>
        <v>0</v>
      </c>
      <c r="AG61" s="132">
        <f t="shared" si="4"/>
        <v>406.8175</v>
      </c>
      <c r="AH61" s="111"/>
    </row>
    <row r="62" spans="1:34" ht="15.75" customHeight="1">
      <c r="A62" s="11" t="s">
        <v>83</v>
      </c>
      <c r="B62" s="21">
        <f>'Formulário Anual 2024'!B62</f>
        <v>40</v>
      </c>
      <c r="C62" s="22" t="str">
        <f>'Formulário Anual 2024'!C62</f>
        <v>✔</v>
      </c>
      <c r="D62" s="23">
        <f>IF($B62&gt;0,IF(C62="✖",0,'Tabela de Produtos Bimestral'!C15),0)</f>
        <v>193.8425</v>
      </c>
      <c r="E62" s="22" t="str">
        <f>'Formulário Anual 2024'!E62</f>
        <v>✔</v>
      </c>
      <c r="F62" s="23">
        <f>IF($B62&gt;0,IF(E62="✖",0,'Tabela de Produtos Bimestral'!D15),0)</f>
        <v>110.96250000000001</v>
      </c>
      <c r="G62" s="22" t="str">
        <f>'Formulário Anual 2024'!G62</f>
        <v>✔</v>
      </c>
      <c r="H62" s="23">
        <f>IF($B62&gt;0,IF(G62="✖",0,'Tabela de Produtos Bimestral'!H15),0)</f>
        <v>41.407499999999999</v>
      </c>
      <c r="I62" s="24"/>
      <c r="J62" s="24"/>
      <c r="K62" s="24"/>
      <c r="L62" s="24"/>
      <c r="M62" s="24"/>
      <c r="N62" s="24"/>
      <c r="O62" s="24"/>
      <c r="P62" s="24"/>
      <c r="Q62" s="22" t="str">
        <f>'Formulário Anual 2024'!Q62</f>
        <v>✔</v>
      </c>
      <c r="R62" s="25">
        <f>IF($B62&gt;0,IF(Q62="✖",0,IF(Q$58="✖",'Tabela de Produtos Bimestral'!P15,'Tabela de Produtos Bimestral'!Q15)),0)</f>
        <v>51.05</v>
      </c>
      <c r="S62" s="22" t="str">
        <f>'Formulário Anual 2024'!S62</f>
        <v>✔</v>
      </c>
      <c r="T62" s="25">
        <f>IF($B62&gt;0,IF(S62="✖",0,IF(S$58="✖",'Tabela de Produtos Bimestral'!R15,'Tabela de Produtos Bimestral'!X15)),0)</f>
        <v>9.5549999999999997</v>
      </c>
      <c r="U62" s="22" t="str">
        <f>'Formulário Anual 2024'!U62</f>
        <v>✖</v>
      </c>
      <c r="V62" s="25">
        <f>IF($B62&gt;0,IF(U62="✖",0,IF(U$58="✖",'Tabela de Produtos Bimestral'!W15,'Tabela de Produtos Bimestral'!AC15)),0)</f>
        <v>0</v>
      </c>
      <c r="W62" s="22" t="str">
        <f>'Formulário Anual 2024'!W62</f>
        <v>✖</v>
      </c>
      <c r="X62" s="23">
        <f>IF($B62&gt;0,IF(W62="✖",0,'Tabela de Produtos Bimestral'!AD15),0)</f>
        <v>0</v>
      </c>
      <c r="Y62" s="22" t="str">
        <f>'Formulário Anual 2024'!Y62</f>
        <v>✖</v>
      </c>
      <c r="Z62" s="23">
        <f>IF($B62&gt;0,IF(Y62="✖",0,'Tabela de Produtos Bimestral'!AE15),0)</f>
        <v>0</v>
      </c>
      <c r="AA62" s="22" t="str">
        <f>'Formulário Anual 2024'!AA62</f>
        <v>✖</v>
      </c>
      <c r="AB62" s="23">
        <f>IF($B62&gt;0,IF(AA62="✖",0,'Tabela de Produtos Bimestral'!AF15),0)</f>
        <v>0</v>
      </c>
      <c r="AC62" s="22" t="str">
        <f>'Formulário Anual 2024'!AC62</f>
        <v>✖</v>
      </c>
      <c r="AD62" s="23">
        <f>IF($B62&gt;0,IF(AC62="✖",0,'Tabela de Produtos Bimestral'!AG15),0)</f>
        <v>0</v>
      </c>
      <c r="AE62" s="22" t="str">
        <f>'Formulário Anual 2024'!AE62</f>
        <v>✖</v>
      </c>
      <c r="AF62" s="23">
        <f>IF($B62&gt;0,IF(AE62="✖",0,'Tabela de Produtos Bimestral'!AH15),0)</f>
        <v>0</v>
      </c>
      <c r="AG62" s="132">
        <f t="shared" si="4"/>
        <v>406.8175</v>
      </c>
      <c r="AH62" s="111"/>
    </row>
    <row r="63" spans="1:34" ht="21" customHeight="1">
      <c r="A63" s="26"/>
      <c r="B63" s="27"/>
      <c r="C63" s="134" t="s">
        <v>55</v>
      </c>
      <c r="D63" s="135"/>
      <c r="E63" s="135"/>
      <c r="F63" s="135"/>
      <c r="G63" s="135"/>
      <c r="H63" s="120"/>
      <c r="I63" s="134" t="s">
        <v>56</v>
      </c>
      <c r="J63" s="120"/>
      <c r="K63" s="134" t="s">
        <v>55</v>
      </c>
      <c r="L63" s="135"/>
      <c r="M63" s="135"/>
      <c r="N63" s="135"/>
      <c r="O63" s="135"/>
      <c r="P63" s="120"/>
      <c r="Q63" s="134" t="str">
        <f>IF(Q58="✔","*Não se aplica desconto","Desconto aplicável")</f>
        <v>*Não se aplica desconto</v>
      </c>
      <c r="R63" s="120"/>
      <c r="S63" s="134" t="str">
        <f>IF(S58="✔","*Não se aplica desconto","Desconto aplicável")</f>
        <v>Desconto aplicável</v>
      </c>
      <c r="T63" s="120"/>
      <c r="U63" s="134" t="str">
        <f>IF(U58="✔","*Não se aplica desconto","Desconto aplicável")</f>
        <v>Desconto aplicável</v>
      </c>
      <c r="V63" s="120"/>
      <c r="W63" s="134" t="s">
        <v>56</v>
      </c>
      <c r="X63" s="135"/>
      <c r="Y63" s="135"/>
      <c r="Z63" s="135"/>
      <c r="AA63" s="135"/>
      <c r="AB63" s="135"/>
      <c r="AC63" s="135"/>
      <c r="AD63" s="135"/>
      <c r="AE63" s="135"/>
      <c r="AF63" s="120"/>
    </row>
    <row r="64" spans="1:34" ht="15.75" customHeight="1">
      <c r="A64" s="26"/>
      <c r="B64" s="27"/>
      <c r="C64" s="121"/>
      <c r="D64" s="125"/>
      <c r="E64" s="125"/>
      <c r="F64" s="125"/>
      <c r="G64" s="125"/>
      <c r="H64" s="122"/>
      <c r="I64" s="121"/>
      <c r="J64" s="122"/>
      <c r="K64" s="121"/>
      <c r="L64" s="125"/>
      <c r="M64" s="125"/>
      <c r="N64" s="125"/>
      <c r="O64" s="125"/>
      <c r="P64" s="122"/>
      <c r="Q64" s="121"/>
      <c r="R64" s="122"/>
      <c r="S64" s="121"/>
      <c r="T64" s="122"/>
      <c r="U64" s="121"/>
      <c r="V64" s="122"/>
      <c r="W64" s="121"/>
      <c r="X64" s="125"/>
      <c r="Y64" s="125"/>
      <c r="Z64" s="125"/>
      <c r="AA64" s="125"/>
      <c r="AB64" s="125"/>
      <c r="AC64" s="125"/>
      <c r="AD64" s="125"/>
      <c r="AE64" s="125"/>
      <c r="AF64" s="122"/>
    </row>
    <row r="65" spans="1:28" ht="15.75" customHeight="1">
      <c r="A65" s="26"/>
      <c r="B65" s="27"/>
      <c r="C65" s="31"/>
      <c r="D65" s="32"/>
      <c r="E65" s="31"/>
      <c r="F65" s="32"/>
      <c r="G65" s="31"/>
      <c r="H65" s="32"/>
      <c r="I65" s="31"/>
      <c r="J65" s="32"/>
      <c r="K65" s="31"/>
      <c r="L65" s="32"/>
      <c r="P65" s="16"/>
    </row>
    <row r="66" spans="1:28" ht="15.75" customHeight="1">
      <c r="B66" s="6"/>
    </row>
    <row r="67" spans="1:28" ht="21" customHeight="1">
      <c r="A67" s="126" t="s">
        <v>75</v>
      </c>
      <c r="B67" s="136" t="s">
        <v>34</v>
      </c>
      <c r="C67" s="110"/>
      <c r="D67" s="110"/>
      <c r="E67" s="110"/>
      <c r="F67" s="110"/>
      <c r="G67" s="110"/>
      <c r="H67" s="110"/>
      <c r="I67" s="110"/>
      <c r="J67" s="110"/>
      <c r="K67" s="111"/>
    </row>
    <row r="68" spans="1:28" ht="92.25" customHeight="1">
      <c r="A68" s="128"/>
      <c r="B68" s="118" t="s">
        <v>57</v>
      </c>
      <c r="C68" s="111"/>
      <c r="D68" s="136" t="s">
        <v>58</v>
      </c>
      <c r="E68" s="111"/>
      <c r="F68" s="136" t="s">
        <v>59</v>
      </c>
      <c r="G68" s="111"/>
      <c r="H68" s="136" t="s">
        <v>60</v>
      </c>
      <c r="I68" s="111"/>
      <c r="J68" s="136" t="s">
        <v>61</v>
      </c>
      <c r="K68" s="111"/>
    </row>
    <row r="69" spans="1:28" ht="15.75" customHeight="1">
      <c r="A69" s="11" t="s">
        <v>80</v>
      </c>
      <c r="B69" s="152">
        <f t="shared" ref="B69:B72" si="5">SUM(C59:AF59)</f>
        <v>466.92750000000001</v>
      </c>
      <c r="C69" s="111"/>
      <c r="D69" s="147" t="str">
        <f>IF($C$149&lt;100,"0%",IF($C$149&lt;200,"5%",IF($C$149&lt;300,"10%",IF($C$149&lt;400,"15%","20%"))))</f>
        <v>20%</v>
      </c>
      <c r="E69" s="120"/>
      <c r="F69" s="176">
        <f>H150</f>
        <v>0.1208814</v>
      </c>
      <c r="G69" s="111"/>
      <c r="H69" s="138">
        <f>'cálculos 4º Bim'!AM12</f>
        <v>286.1693483025</v>
      </c>
      <c r="I69" s="111"/>
      <c r="J69" s="138">
        <f>'cálculos 4º Bim'!AN12</f>
        <v>333.48014557149997</v>
      </c>
      <c r="K69" s="111"/>
    </row>
    <row r="70" spans="1:28" ht="15.75" customHeight="1">
      <c r="A70" s="11" t="s">
        <v>81</v>
      </c>
      <c r="B70" s="152">
        <f t="shared" si="5"/>
        <v>406.8175</v>
      </c>
      <c r="C70" s="111"/>
      <c r="D70" s="148"/>
      <c r="E70" s="149"/>
      <c r="F70" s="176">
        <f>H150</f>
        <v>0.1208814</v>
      </c>
      <c r="G70" s="111"/>
      <c r="H70" s="138">
        <f>'cálculos 4º Bim'!AM13</f>
        <v>286.1693483025</v>
      </c>
      <c r="I70" s="111"/>
      <c r="J70" s="138">
        <f>'cálculos 4º Bim'!AN13</f>
        <v>292.6583265255</v>
      </c>
      <c r="K70" s="111"/>
    </row>
    <row r="71" spans="1:28" ht="15.75" customHeight="1">
      <c r="A71" s="11" t="s">
        <v>82</v>
      </c>
      <c r="B71" s="152">
        <f t="shared" si="5"/>
        <v>406.8175</v>
      </c>
      <c r="C71" s="111"/>
      <c r="D71" s="148"/>
      <c r="E71" s="149"/>
      <c r="F71" s="176">
        <f>H150</f>
        <v>0.1208814</v>
      </c>
      <c r="G71" s="111"/>
      <c r="H71" s="138">
        <f>'cálculos 4º Bim'!AM14</f>
        <v>286.1693483025</v>
      </c>
      <c r="I71" s="111"/>
      <c r="J71" s="138">
        <f>'cálculos 4º Bim'!AN14</f>
        <v>292.6583265255</v>
      </c>
      <c r="K71" s="111"/>
    </row>
    <row r="72" spans="1:28" ht="15.75" customHeight="1">
      <c r="A72" s="11" t="s">
        <v>83</v>
      </c>
      <c r="B72" s="152">
        <f t="shared" si="5"/>
        <v>406.8175</v>
      </c>
      <c r="C72" s="111"/>
      <c r="D72" s="121"/>
      <c r="E72" s="122"/>
      <c r="F72" s="176">
        <f>H150</f>
        <v>0.1208814</v>
      </c>
      <c r="G72" s="111"/>
      <c r="H72" s="138">
        <f>'cálculos 4º Bim'!AM15</f>
        <v>286.1693483025</v>
      </c>
      <c r="I72" s="111"/>
      <c r="J72" s="138">
        <f>'cálculos 4º Bim'!AN15</f>
        <v>292.6583265255</v>
      </c>
      <c r="K72" s="111"/>
    </row>
    <row r="73" spans="1:28" ht="15.75" customHeight="1">
      <c r="B73" s="6"/>
    </row>
    <row r="74" spans="1:28" ht="15.75" customHeight="1">
      <c r="B74" s="6"/>
    </row>
    <row r="75" spans="1:28" ht="42" customHeight="1">
      <c r="A75" s="126" t="s">
        <v>84</v>
      </c>
      <c r="B75" s="129" t="s">
        <v>28</v>
      </c>
      <c r="C75" s="115" t="s">
        <v>29</v>
      </c>
      <c r="D75" s="111"/>
      <c r="E75" s="115" t="s">
        <v>30</v>
      </c>
      <c r="F75" s="110"/>
      <c r="G75" s="110"/>
      <c r="H75" s="110"/>
      <c r="I75" s="110"/>
      <c r="J75" s="110"/>
      <c r="K75" s="110"/>
      <c r="L75" s="111"/>
      <c r="M75" s="177" t="s">
        <v>76</v>
      </c>
      <c r="N75" s="120"/>
      <c r="O75" s="117" t="s">
        <v>33</v>
      </c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1"/>
      <c r="AA75" s="146" t="s">
        <v>34</v>
      </c>
      <c r="AB75" s="143"/>
    </row>
    <row r="76" spans="1:28" ht="78" customHeight="1">
      <c r="A76" s="127"/>
      <c r="B76" s="127"/>
      <c r="C76" s="119" t="s">
        <v>35</v>
      </c>
      <c r="D76" s="120"/>
      <c r="E76" s="119" t="s">
        <v>77</v>
      </c>
      <c r="F76" s="120"/>
      <c r="G76" s="119" t="s">
        <v>63</v>
      </c>
      <c r="H76" s="120"/>
      <c r="I76" s="119" t="s">
        <v>85</v>
      </c>
      <c r="J76" s="120"/>
      <c r="K76" s="119" t="s">
        <v>86</v>
      </c>
      <c r="L76" s="120"/>
      <c r="M76" s="121"/>
      <c r="N76" s="122"/>
      <c r="O76" s="130" t="s">
        <v>42</v>
      </c>
      <c r="P76" s="111"/>
      <c r="Q76" s="130" t="s">
        <v>44</v>
      </c>
      <c r="R76" s="111"/>
      <c r="S76" s="130" t="s">
        <v>45</v>
      </c>
      <c r="T76" s="111"/>
      <c r="U76" s="130" t="s">
        <v>46</v>
      </c>
      <c r="V76" s="111"/>
      <c r="W76" s="130" t="s">
        <v>47</v>
      </c>
      <c r="X76" s="111"/>
      <c r="Y76" s="130" t="s">
        <v>69</v>
      </c>
      <c r="Z76" s="111"/>
      <c r="AA76" s="131" t="s">
        <v>48</v>
      </c>
      <c r="AB76" s="150"/>
    </row>
    <row r="77" spans="1:28" ht="24" customHeight="1">
      <c r="A77" s="128"/>
      <c r="B77" s="128"/>
      <c r="C77" s="121"/>
      <c r="D77" s="122"/>
      <c r="E77" s="121"/>
      <c r="F77" s="122"/>
      <c r="G77" s="121"/>
      <c r="H77" s="122"/>
      <c r="I77" s="121"/>
      <c r="J77" s="122"/>
      <c r="K77" s="121"/>
      <c r="L77" s="122"/>
      <c r="M77" s="28" t="str">
        <f>'Formulário Anual 2024'!M77</f>
        <v>✖</v>
      </c>
      <c r="N77" s="29" t="s">
        <v>49</v>
      </c>
      <c r="O77" s="30" t="str">
        <f>'Formulário Anual 2024'!O77</f>
        <v>✖</v>
      </c>
      <c r="P77" s="9" t="s">
        <v>49</v>
      </c>
      <c r="Q77" s="30" t="str">
        <f>'Formulário Anual 2024'!Q77</f>
        <v>✖</v>
      </c>
      <c r="R77" s="9" t="s">
        <v>49</v>
      </c>
      <c r="S77" s="30" t="str">
        <f>'Formulário Anual 2024'!S77</f>
        <v>✖</v>
      </c>
      <c r="T77" s="9" t="s">
        <v>49</v>
      </c>
      <c r="U77" s="30" t="str">
        <f>'Formulário Anual 2024'!U77</f>
        <v>✖</v>
      </c>
      <c r="V77" s="9" t="s">
        <v>49</v>
      </c>
      <c r="W77" s="30" t="str">
        <f>'Formulário Anual 2024'!W77</f>
        <v>✖</v>
      </c>
      <c r="X77" s="9" t="s">
        <v>49</v>
      </c>
      <c r="Y77" s="30" t="str">
        <f>'Formulário Anual 2024'!Y77</f>
        <v>✖</v>
      </c>
      <c r="Z77" s="9" t="s">
        <v>49</v>
      </c>
      <c r="AA77" s="121"/>
      <c r="AB77" s="151"/>
    </row>
    <row r="78" spans="1:28" ht="15.75" customHeight="1">
      <c r="A78" s="11" t="s">
        <v>87</v>
      </c>
      <c r="B78" s="21">
        <f>'Formulário Anual 2024'!B78</f>
        <v>30</v>
      </c>
      <c r="C78" s="22" t="str">
        <f>'Formulário Anual 2024'!C78</f>
        <v>✔</v>
      </c>
      <c r="D78" s="15">
        <f>IF($B78&gt;0,IF(C78="✖",0,'Tabela de Produtos Bimestral'!C16),0)</f>
        <v>210.68</v>
      </c>
      <c r="E78" s="22" t="str">
        <f>'Formulário Anual 2024'!E78</f>
        <v>✔</v>
      </c>
      <c r="F78" s="15">
        <f>IF($B78&gt;0,IF(E78="✖",0,'Tabela de Produtos Bimestral'!D16),0)</f>
        <v>170.47499999999999</v>
      </c>
      <c r="G78" s="22" t="str">
        <f>'Formulário Anual 2024'!G78</f>
        <v>✔</v>
      </c>
      <c r="H78" s="15">
        <f>IF($B78&gt;0,IF(G78="✖",0,'Tabela de Produtos Bimestral'!H16),0)</f>
        <v>41.407499999999999</v>
      </c>
      <c r="I78" s="22" t="str">
        <f>'Formulário Anual 2024'!I78</f>
        <v>✔</v>
      </c>
      <c r="J78" s="15">
        <f>IF($B78&gt;0,IF(I78="✖",0,'Tabela de Produtos Bimestral'!I16),0)</f>
        <v>54.92</v>
      </c>
      <c r="K78" s="36"/>
      <c r="L78" s="37"/>
      <c r="M78" s="22" t="str">
        <f>'Formulário Anual 2024'!M78</f>
        <v>✔</v>
      </c>
      <c r="N78" s="15">
        <f>IF($B78&gt;0,IF(M78="✖",0,IF(M$77="✖",'Tabela de Produtos Bimestral'!P16,'Tabela de Produtos Bimestral'!Q16)),0)</f>
        <v>101.80249999999999</v>
      </c>
      <c r="O78" s="22" t="str">
        <f>'Formulário Anual 2024'!O78</f>
        <v>✔</v>
      </c>
      <c r="P78" s="15">
        <f>IF($B78&gt;0,IF(O78="✖",0,IF(O$77="✖",'Tabela de Produtos Bimestral'!R16,'Tabela de Produtos Bimestral'!X16)),0)</f>
        <v>9.5549999999999997</v>
      </c>
      <c r="Q78" s="22" t="str">
        <f>'Formulário Anual 2024'!Q78</f>
        <v>✖</v>
      </c>
      <c r="R78" s="15">
        <f>IF($B78&gt;0,IF(Q78="✖",0,'Tabela de Produtos Bimestral'!AD16),0)</f>
        <v>0</v>
      </c>
      <c r="S78" s="22" t="str">
        <f>'Formulário Anual 2024'!S78</f>
        <v>✖</v>
      </c>
      <c r="T78" s="15">
        <f>IF($B78&gt;0,IF(S78="✖",0,'Tabela de Produtos Bimestral'!AE16),0)</f>
        <v>0</v>
      </c>
      <c r="U78" s="22" t="str">
        <f>'Formulário Anual 2024'!U78</f>
        <v>✖</v>
      </c>
      <c r="V78" s="15">
        <f>IF($B78&gt;0,IF(U78="✖",0,'Tabela de Produtos Bimestral'!AF16),0)</f>
        <v>0</v>
      </c>
      <c r="W78" s="22" t="str">
        <f>'Formulário Anual 2024'!W78</f>
        <v>✖</v>
      </c>
      <c r="X78" s="15">
        <f>IF($B78&gt;0,IF(W78="✖",0,'Tabela de Produtos Bimestral'!AG16),0)</f>
        <v>0</v>
      </c>
      <c r="Y78" s="22" t="str">
        <f>'Formulário Anual 2024'!Y78</f>
        <v>✖</v>
      </c>
      <c r="Z78" s="15">
        <f>IF($B78&gt;0,IF(Y78="✖",0,'Tabela de Produtos Bimestral'!AH16),0)</f>
        <v>0</v>
      </c>
      <c r="AA78" s="132">
        <f t="shared" ref="AA78:AA79" si="6">SUM(C78:Z78)</f>
        <v>588.83999999999992</v>
      </c>
      <c r="AB78" s="111"/>
    </row>
    <row r="79" spans="1:28" ht="15.75" customHeight="1">
      <c r="A79" s="11" t="s">
        <v>88</v>
      </c>
      <c r="B79" s="21">
        <f>'Formulário Anual 2024'!B79</f>
        <v>40</v>
      </c>
      <c r="C79" s="22" t="str">
        <f>'Formulário Anual 2024'!C79</f>
        <v>✔</v>
      </c>
      <c r="D79" s="15">
        <f>IF($B79&gt;0,IF(C79="✖",0,'Tabela de Produtos Bimestral'!C17),0)</f>
        <v>210.68</v>
      </c>
      <c r="E79" s="22" t="str">
        <f>'Formulário Anual 2024'!E79</f>
        <v>✔</v>
      </c>
      <c r="F79" s="15">
        <f>IF($B79&gt;0,IF(E79="✖",0,'Tabela de Produtos Bimestral'!D17),0)</f>
        <v>170.47499999999999</v>
      </c>
      <c r="G79" s="22" t="str">
        <f>'Formulário Anual 2024'!G79</f>
        <v>✔</v>
      </c>
      <c r="H79" s="15">
        <f>IF($B79&gt;0,IF(G79="✖",0,'Tabela de Produtos Bimestral'!H17),0)</f>
        <v>41.407499999999999</v>
      </c>
      <c r="I79" s="22" t="str">
        <f>'Formulário Anual 2024'!I79</f>
        <v>✔</v>
      </c>
      <c r="J79" s="15">
        <f>IF($B79&gt;0,IF(I79="✖",0,'Tabela de Produtos Bimestral'!I17),0)</f>
        <v>54.92</v>
      </c>
      <c r="K79" s="36"/>
      <c r="L79" s="37"/>
      <c r="M79" s="22" t="str">
        <f>'Formulário Anual 2024'!M79</f>
        <v>✔</v>
      </c>
      <c r="N79" s="15">
        <f>IF($B79&gt;0,IF(M79="✖",0,IF(M$77="✖",'Tabela de Produtos Bimestral'!P17,'Tabela de Produtos Bimestral'!Q17)),0)</f>
        <v>101.80249999999999</v>
      </c>
      <c r="O79" s="22" t="str">
        <f>'Formulário Anual 2024'!O79</f>
        <v>✔</v>
      </c>
      <c r="P79" s="15">
        <f>IF($B79&gt;0,IF(O79="✖",0,IF(O$77="✖",'Tabela de Produtos Bimestral'!R17,'Tabela de Produtos Bimestral'!X17)),0)</f>
        <v>9.5549999999999997</v>
      </c>
      <c r="Q79" s="22" t="str">
        <f>'Formulário Anual 2024'!Q79</f>
        <v>✖</v>
      </c>
      <c r="R79" s="15">
        <f>IF($B79&gt;0,IF(Q79="✖",0,'Tabela de Produtos Bimestral'!AD17),0)</f>
        <v>0</v>
      </c>
      <c r="S79" s="22" t="str">
        <f>'Formulário Anual 2024'!S79</f>
        <v>✖</v>
      </c>
      <c r="T79" s="15">
        <f>IF($B79&gt;0,IF(S79="✖",0,'Tabela de Produtos Bimestral'!AE17),0)</f>
        <v>0</v>
      </c>
      <c r="U79" s="22" t="str">
        <f>'Formulário Anual 2024'!U79</f>
        <v>✖</v>
      </c>
      <c r="V79" s="15">
        <f>IF($B79&gt;0,IF(U79="✖",0,'Tabela de Produtos Bimestral'!AF17),0)</f>
        <v>0</v>
      </c>
      <c r="W79" s="22" t="str">
        <f>'Formulário Anual 2024'!W79</f>
        <v>✖</v>
      </c>
      <c r="X79" s="15">
        <f>IF($B79&gt;0,IF(W79="✖",0,'Tabela de Produtos Bimestral'!AG17),0)</f>
        <v>0</v>
      </c>
      <c r="Y79" s="22" t="str">
        <f>'Formulário Anual 2024'!Y79</f>
        <v>✖</v>
      </c>
      <c r="Z79" s="15">
        <f>IF($B79&gt;0,IF(Y79="✖",0,'Tabela de Produtos Bimestral'!AH17),0)</f>
        <v>0</v>
      </c>
      <c r="AA79" s="132">
        <f t="shared" si="6"/>
        <v>588.83999999999992</v>
      </c>
      <c r="AB79" s="111"/>
    </row>
    <row r="80" spans="1:28" ht="21" customHeight="1">
      <c r="B80" s="6"/>
      <c r="C80" s="134" t="s">
        <v>55</v>
      </c>
      <c r="D80" s="135"/>
      <c r="E80" s="135"/>
      <c r="F80" s="135"/>
      <c r="G80" s="135"/>
      <c r="H80" s="135"/>
      <c r="I80" s="135"/>
      <c r="J80" s="135"/>
      <c r="K80" s="135"/>
      <c r="L80" s="120"/>
      <c r="M80" s="134" t="str">
        <f>IF(M77="✔","*Não se aplica desconto","Desconto aplicável")</f>
        <v>Desconto aplicável</v>
      </c>
      <c r="N80" s="120"/>
      <c r="O80" s="134" t="str">
        <f>IF(O77="✔","*Não se aplica desconto","Desconto aplicável")</f>
        <v>Desconto aplicável</v>
      </c>
      <c r="P80" s="120"/>
      <c r="Q80" s="134" t="s">
        <v>56</v>
      </c>
      <c r="R80" s="135"/>
      <c r="S80" s="135"/>
      <c r="T80" s="135"/>
      <c r="U80" s="135"/>
      <c r="V80" s="135"/>
      <c r="W80" s="135"/>
      <c r="X80" s="135"/>
      <c r="Y80" s="135"/>
      <c r="Z80" s="120"/>
    </row>
    <row r="81" spans="1:30" ht="15" customHeight="1">
      <c r="B81" s="6"/>
      <c r="C81" s="121"/>
      <c r="D81" s="125"/>
      <c r="E81" s="125"/>
      <c r="F81" s="125"/>
      <c r="G81" s="125"/>
      <c r="H81" s="125"/>
      <c r="I81" s="125"/>
      <c r="J81" s="125"/>
      <c r="K81" s="125"/>
      <c r="L81" s="122"/>
      <c r="M81" s="121"/>
      <c r="N81" s="122"/>
      <c r="O81" s="121"/>
      <c r="P81" s="122"/>
      <c r="Q81" s="121"/>
      <c r="R81" s="125"/>
      <c r="S81" s="125"/>
      <c r="T81" s="125"/>
      <c r="U81" s="125"/>
      <c r="V81" s="125"/>
      <c r="W81" s="125"/>
      <c r="X81" s="125"/>
      <c r="Y81" s="125"/>
      <c r="Z81" s="122"/>
    </row>
    <row r="82" spans="1:30" ht="15.75" customHeight="1">
      <c r="B82" s="6"/>
    </row>
    <row r="83" spans="1:30" ht="15.75" customHeight="1">
      <c r="B83" s="6"/>
    </row>
    <row r="84" spans="1:30" ht="21" customHeight="1">
      <c r="A84" s="126" t="s">
        <v>84</v>
      </c>
      <c r="B84" s="136" t="s">
        <v>34</v>
      </c>
      <c r="C84" s="110"/>
      <c r="D84" s="110"/>
      <c r="E84" s="110"/>
      <c r="F84" s="110"/>
      <c r="G84" s="110"/>
      <c r="H84" s="110"/>
      <c r="I84" s="110"/>
      <c r="J84" s="110"/>
      <c r="K84" s="111"/>
    </row>
    <row r="85" spans="1:30" ht="92.25" customHeight="1">
      <c r="A85" s="128"/>
      <c r="B85" s="118" t="s">
        <v>57</v>
      </c>
      <c r="C85" s="111"/>
      <c r="D85" s="136" t="s">
        <v>58</v>
      </c>
      <c r="E85" s="111"/>
      <c r="F85" s="136" t="s">
        <v>59</v>
      </c>
      <c r="G85" s="111"/>
      <c r="H85" s="136" t="s">
        <v>60</v>
      </c>
      <c r="I85" s="111"/>
      <c r="J85" s="136" t="s">
        <v>61</v>
      </c>
      <c r="K85" s="111"/>
    </row>
    <row r="86" spans="1:30" ht="15.75" customHeight="1">
      <c r="A86" s="11" t="s">
        <v>87</v>
      </c>
      <c r="B86" s="152">
        <f t="shared" ref="B86:B87" si="7">SUM(C78:Z78)</f>
        <v>588.83999999999992</v>
      </c>
      <c r="C86" s="111"/>
      <c r="D86" s="147" t="str">
        <f>IF($C$149&lt;100,"0%",IF($C$149&lt;200,"5%",IF($C$149&lt;300,"10%",IF($C$149&lt;400,"15%","20%"))))</f>
        <v>20%</v>
      </c>
      <c r="E86" s="120"/>
      <c r="F86" s="176">
        <f>H150</f>
        <v>0.1208814</v>
      </c>
      <c r="G86" s="111"/>
      <c r="H86" s="138">
        <f>'cálculos 4º Bim'!AM16</f>
        <v>393.40321820100002</v>
      </c>
      <c r="I86" s="111"/>
      <c r="J86" s="138">
        <f>'cálculos 4º Bim'!AN16</f>
        <v>399.89219642400002</v>
      </c>
      <c r="K86" s="111"/>
    </row>
    <row r="87" spans="1:30" ht="15.75" customHeight="1">
      <c r="A87" s="11" t="s">
        <v>88</v>
      </c>
      <c r="B87" s="152">
        <f t="shared" si="7"/>
        <v>588.83999999999992</v>
      </c>
      <c r="C87" s="111"/>
      <c r="D87" s="121"/>
      <c r="E87" s="122"/>
      <c r="F87" s="176">
        <f>H150</f>
        <v>0.1208814</v>
      </c>
      <c r="G87" s="111"/>
      <c r="H87" s="138">
        <f>'cálculos 4º Bim'!AM17</f>
        <v>393.40321820100002</v>
      </c>
      <c r="I87" s="111"/>
      <c r="J87" s="138">
        <f>'cálculos 4º Bim'!AN17</f>
        <v>399.89219642400002</v>
      </c>
      <c r="K87" s="111"/>
    </row>
    <row r="88" spans="1:30" ht="15.75" customHeight="1">
      <c r="B88" s="6"/>
    </row>
    <row r="89" spans="1:30" ht="15.75" customHeight="1">
      <c r="B89" s="6"/>
    </row>
    <row r="90" spans="1:30" ht="42" customHeight="1">
      <c r="A90" s="126" t="s">
        <v>89</v>
      </c>
      <c r="B90" s="129" t="s">
        <v>28</v>
      </c>
      <c r="C90" s="115" t="s">
        <v>29</v>
      </c>
      <c r="D90" s="111"/>
      <c r="E90" s="182" t="s">
        <v>30</v>
      </c>
      <c r="F90" s="183"/>
      <c r="G90" s="183"/>
      <c r="H90" s="183"/>
      <c r="I90" s="183"/>
      <c r="J90" s="183"/>
      <c r="K90" s="183"/>
      <c r="L90" s="183"/>
      <c r="M90" s="183"/>
      <c r="N90" s="163"/>
      <c r="O90" s="177" t="s">
        <v>76</v>
      </c>
      <c r="P90" s="120"/>
      <c r="Q90" s="180" t="s">
        <v>33</v>
      </c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3"/>
      <c r="AC90" s="146" t="s">
        <v>34</v>
      </c>
      <c r="AD90" s="143"/>
    </row>
    <row r="91" spans="1:30" ht="78" customHeight="1">
      <c r="A91" s="127"/>
      <c r="B91" s="127"/>
      <c r="C91" s="119" t="s">
        <v>35</v>
      </c>
      <c r="D91" s="120"/>
      <c r="E91" s="119" t="s">
        <v>77</v>
      </c>
      <c r="F91" s="120"/>
      <c r="G91" s="119" t="s">
        <v>63</v>
      </c>
      <c r="H91" s="120"/>
      <c r="I91" s="119" t="s">
        <v>90</v>
      </c>
      <c r="J91" s="120"/>
      <c r="K91" s="119" t="s">
        <v>91</v>
      </c>
      <c r="L91" s="120"/>
      <c r="M91" s="119" t="s">
        <v>86</v>
      </c>
      <c r="N91" s="120"/>
      <c r="O91" s="178"/>
      <c r="P91" s="179"/>
      <c r="Q91" s="130" t="s">
        <v>42</v>
      </c>
      <c r="R91" s="111"/>
      <c r="S91" s="130" t="s">
        <v>44</v>
      </c>
      <c r="T91" s="111"/>
      <c r="U91" s="130" t="s">
        <v>45</v>
      </c>
      <c r="V91" s="111"/>
      <c r="W91" s="130" t="s">
        <v>46</v>
      </c>
      <c r="X91" s="111"/>
      <c r="Y91" s="130" t="s">
        <v>47</v>
      </c>
      <c r="Z91" s="111"/>
      <c r="AA91" s="130" t="s">
        <v>69</v>
      </c>
      <c r="AB91" s="111"/>
      <c r="AC91" s="131" t="s">
        <v>48</v>
      </c>
      <c r="AD91" s="150"/>
    </row>
    <row r="92" spans="1:30" ht="25.5" customHeight="1">
      <c r="A92" s="128"/>
      <c r="B92" s="128"/>
      <c r="C92" s="121"/>
      <c r="D92" s="122"/>
      <c r="E92" s="121"/>
      <c r="F92" s="122"/>
      <c r="G92" s="121"/>
      <c r="H92" s="122"/>
      <c r="I92" s="121"/>
      <c r="J92" s="122"/>
      <c r="K92" s="121"/>
      <c r="L92" s="122"/>
      <c r="M92" s="121"/>
      <c r="N92" s="122"/>
      <c r="O92" s="28" t="str">
        <f>'Formulário Anual 2024'!O92</f>
        <v>✖</v>
      </c>
      <c r="P92" s="29" t="s">
        <v>49</v>
      </c>
      <c r="Q92" s="30" t="str">
        <f>'Formulário Anual 2024'!Q92</f>
        <v>✖</v>
      </c>
      <c r="R92" s="9" t="s">
        <v>49</v>
      </c>
      <c r="S92" s="30" t="str">
        <f>'Formulário Anual 2024'!S92</f>
        <v>✖</v>
      </c>
      <c r="T92" s="9" t="s">
        <v>49</v>
      </c>
      <c r="U92" s="30" t="str">
        <f>'Formulário Anual 2024'!U92</f>
        <v>✖</v>
      </c>
      <c r="V92" s="9" t="s">
        <v>49</v>
      </c>
      <c r="W92" s="30" t="str">
        <f>'Formulário Anual 2024'!W92</f>
        <v>✖</v>
      </c>
      <c r="X92" s="9" t="s">
        <v>49</v>
      </c>
      <c r="Y92" s="30" t="str">
        <f>'Formulário Anual 2024'!Y92</f>
        <v>✖</v>
      </c>
      <c r="Z92" s="9" t="s">
        <v>49</v>
      </c>
      <c r="AA92" s="30" t="str">
        <f>'Formulário Anual 2024'!AA92</f>
        <v>✖</v>
      </c>
      <c r="AB92" s="9" t="s">
        <v>49</v>
      </c>
      <c r="AC92" s="121"/>
      <c r="AD92" s="151"/>
    </row>
    <row r="93" spans="1:30" ht="15.75" customHeight="1">
      <c r="A93" s="11" t="s">
        <v>92</v>
      </c>
      <c r="B93" s="21">
        <f>'Formulário Anual 2024'!B93</f>
        <v>25</v>
      </c>
      <c r="C93" s="22" t="str">
        <f>'Formulário Anual 2024'!C93</f>
        <v>✔</v>
      </c>
      <c r="D93" s="15">
        <f>IF($B93&gt;0,IF(C93="✖",0,'Tabela de Produtos Bimestral'!C18),0)</f>
        <v>210.68</v>
      </c>
      <c r="E93" s="22" t="str">
        <f>'Formulário Anual 2024'!E93</f>
        <v>✔</v>
      </c>
      <c r="F93" s="15">
        <f>IF($B93&gt;0,IF(E93="✖",0,'Tabela de Produtos Bimestral'!D18),0)</f>
        <v>271.63749999999999</v>
      </c>
      <c r="G93" s="22" t="str">
        <f>'Formulário Anual 2024'!G93</f>
        <v>✔</v>
      </c>
      <c r="H93" s="15">
        <f>IF($B93&gt;0,IF(G93="✖",0,'Tabela de Produtos Bimestral'!H18),0)</f>
        <v>41.407499999999999</v>
      </c>
      <c r="I93" s="22" t="str">
        <f>'Formulário Anual 2024'!I93</f>
        <v>✔</v>
      </c>
      <c r="J93" s="15">
        <f>IF($B93&gt;0,IF(I93="✖",0,'Tabela de Produtos Bimestral'!J18*2),0)</f>
        <v>109.824</v>
      </c>
      <c r="K93" s="22" t="str">
        <f>'Formulário Anual 2024'!K93</f>
        <v>✔</v>
      </c>
      <c r="L93" s="15">
        <f>IF($B93&gt;0,IF(K93="✖",0,'Tabela de Produtos Bimestral'!K18),0)</f>
        <v>27.12</v>
      </c>
      <c r="M93" s="36"/>
      <c r="N93" s="37"/>
      <c r="O93" s="22" t="str">
        <f>'Formulário Anual 2024'!O93</f>
        <v>✔</v>
      </c>
      <c r="P93" s="15">
        <f>IF($B93&gt;0,IF(O93="✖",0,IF(O$92="✖",'Tabela de Produtos Bimestral'!P18,'Tabela de Produtos Bimestral'!Q18)),0)</f>
        <v>101.80249999999999</v>
      </c>
      <c r="Q93" s="22" t="str">
        <f>'Formulário Anual 2024'!Q93</f>
        <v>✔</v>
      </c>
      <c r="R93" s="15">
        <f>IF($B93&gt;0,IF(Q93="✖",0,IF(Q$92="✖",'Tabela de Produtos Bimestral'!R18,'Tabela de Produtos Bimestral'!X18)),0)</f>
        <v>9.5549999999999997</v>
      </c>
      <c r="S93" s="22" t="str">
        <f>'Formulário Anual 2024'!S93</f>
        <v>✖</v>
      </c>
      <c r="T93" s="15">
        <f>IF($B93&gt;0,IF(S93="✖",0,'Tabela de Produtos Bimestral'!AD18),0)</f>
        <v>0</v>
      </c>
      <c r="U93" s="22" t="str">
        <f>'Formulário Anual 2024'!U93</f>
        <v>✖</v>
      </c>
      <c r="V93" s="15">
        <f>IF($B93&gt;0,IF(U93="✖",0,'Tabela de Produtos Bimestral'!AE18),0)</f>
        <v>0</v>
      </c>
      <c r="W93" s="22" t="str">
        <f>'Formulário Anual 2024'!W93</f>
        <v>✖</v>
      </c>
      <c r="X93" s="15">
        <f>IF($B93&gt;0,IF(W93="✖",0,'Tabela de Produtos Bimestral'!AF18),0)</f>
        <v>0</v>
      </c>
      <c r="Y93" s="22" t="str">
        <f>'Formulário Anual 2024'!Y93</f>
        <v>✖</v>
      </c>
      <c r="Z93" s="15">
        <f>IF($B93&gt;0,IF(Y93="✖",0,'Tabela de Produtos Bimestral'!AG18),0)</f>
        <v>0</v>
      </c>
      <c r="AA93" s="22" t="str">
        <f>'Formulário Anual 2024'!AA93</f>
        <v>✖</v>
      </c>
      <c r="AB93" s="15">
        <f>IF($B93&gt;0,IF(AA93="✖",0,'Tabela de Produtos Bimestral'!AH18),0)</f>
        <v>0</v>
      </c>
      <c r="AC93" s="132">
        <f>SUM(C93:AB93)</f>
        <v>772.02649999999994</v>
      </c>
      <c r="AD93" s="111"/>
    </row>
    <row r="94" spans="1:30" ht="21" customHeight="1">
      <c r="A94" s="26"/>
      <c r="B94" s="27"/>
      <c r="C94" s="134" t="s">
        <v>55</v>
      </c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20"/>
      <c r="O94" s="134" t="str">
        <f>IF(O92="✔","*Não se aplica desconto","Desconto aplicável")</f>
        <v>Desconto aplicável</v>
      </c>
      <c r="P94" s="120"/>
      <c r="Q94" s="134" t="str">
        <f>IF(Q92="✔","*Não se aplica desconto","Desconto aplicável")</f>
        <v>Desconto aplicável</v>
      </c>
      <c r="R94" s="120"/>
      <c r="S94" s="134" t="s">
        <v>56</v>
      </c>
      <c r="T94" s="135"/>
      <c r="U94" s="135"/>
      <c r="V94" s="135"/>
      <c r="W94" s="135"/>
      <c r="X94" s="135"/>
      <c r="Y94" s="135"/>
      <c r="Z94" s="135"/>
      <c r="AA94" s="135"/>
      <c r="AB94" s="120"/>
    </row>
    <row r="95" spans="1:30" ht="15.75" customHeight="1">
      <c r="A95" s="26"/>
      <c r="B95" s="27"/>
      <c r="C95" s="121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2"/>
      <c r="O95" s="121"/>
      <c r="P95" s="122"/>
      <c r="Q95" s="121"/>
      <c r="R95" s="122"/>
      <c r="S95" s="121"/>
      <c r="T95" s="125"/>
      <c r="U95" s="125"/>
      <c r="V95" s="125"/>
      <c r="W95" s="125"/>
      <c r="X95" s="125"/>
      <c r="Y95" s="125"/>
      <c r="Z95" s="125"/>
      <c r="AA95" s="125"/>
      <c r="AB95" s="122"/>
    </row>
    <row r="96" spans="1:30" ht="15.75" customHeight="1">
      <c r="B96" s="6"/>
      <c r="J96" s="32"/>
    </row>
    <row r="97" spans="1:24" ht="15.75" customHeight="1">
      <c r="B97" s="6"/>
      <c r="J97" s="32"/>
    </row>
    <row r="98" spans="1:24" ht="21" customHeight="1">
      <c r="A98" s="126" t="s">
        <v>89</v>
      </c>
      <c r="B98" s="136" t="s">
        <v>34</v>
      </c>
      <c r="C98" s="110"/>
      <c r="D98" s="110"/>
      <c r="E98" s="110"/>
      <c r="F98" s="110"/>
      <c r="G98" s="110"/>
      <c r="H98" s="110"/>
      <c r="I98" s="110"/>
      <c r="J98" s="110"/>
      <c r="K98" s="111"/>
    </row>
    <row r="99" spans="1:24" ht="92.25" customHeight="1">
      <c r="A99" s="128"/>
      <c r="B99" s="118" t="s">
        <v>57</v>
      </c>
      <c r="C99" s="111"/>
      <c r="D99" s="136" t="s">
        <v>58</v>
      </c>
      <c r="E99" s="111"/>
      <c r="F99" s="136" t="s">
        <v>59</v>
      </c>
      <c r="G99" s="111"/>
      <c r="H99" s="136" t="s">
        <v>60</v>
      </c>
      <c r="I99" s="111"/>
      <c r="J99" s="136" t="s">
        <v>61</v>
      </c>
      <c r="K99" s="111"/>
    </row>
    <row r="100" spans="1:24" ht="15.75" customHeight="1">
      <c r="A100" s="11" t="s">
        <v>92</v>
      </c>
      <c r="B100" s="152">
        <f>SUM(C93:AB93)</f>
        <v>772.02649999999994</v>
      </c>
      <c r="C100" s="111"/>
      <c r="D100" s="176" t="str">
        <f>IF($C$149&lt;100,"0%",IF($C$149&lt;200,"5%",IF($C$149&lt;300,"10%",IF($C$149&lt;400,"15%","20%"))))</f>
        <v>20%</v>
      </c>
      <c r="E100" s="111"/>
      <c r="F100" s="176">
        <f>H150</f>
        <v>0.1208814</v>
      </c>
      <c r="G100" s="111"/>
      <c r="H100" s="138">
        <f>'cálculos 4º Bim'!AM18</f>
        <v>517.80857761990001</v>
      </c>
      <c r="I100" s="111"/>
      <c r="J100" s="138">
        <f>'cálculos 4º Bim'!AN18</f>
        <v>524.29755584290001</v>
      </c>
      <c r="K100" s="111"/>
    </row>
    <row r="101" spans="1:24" ht="15.75" customHeight="1">
      <c r="B101" s="6"/>
    </row>
    <row r="102" spans="1:24" ht="15.75" customHeight="1">
      <c r="B102" s="6"/>
    </row>
    <row r="103" spans="1:24" ht="42" customHeight="1">
      <c r="A103" s="126" t="s">
        <v>93</v>
      </c>
      <c r="B103" s="129" t="s">
        <v>94</v>
      </c>
      <c r="C103" s="115" t="s">
        <v>29</v>
      </c>
      <c r="D103" s="111"/>
      <c r="E103" s="182" t="s">
        <v>30</v>
      </c>
      <c r="F103" s="183"/>
      <c r="G103" s="183"/>
      <c r="H103" s="183"/>
      <c r="I103" s="183"/>
      <c r="J103" s="183"/>
      <c r="K103" s="183"/>
      <c r="L103" s="163"/>
      <c r="M103" s="180" t="s">
        <v>33</v>
      </c>
      <c r="N103" s="142"/>
      <c r="O103" s="142"/>
      <c r="P103" s="142"/>
      <c r="Q103" s="142"/>
      <c r="R103" s="142"/>
      <c r="S103" s="142"/>
      <c r="T103" s="142"/>
      <c r="U103" s="142"/>
      <c r="V103" s="143"/>
      <c r="W103" s="146" t="s">
        <v>34</v>
      </c>
      <c r="X103" s="143"/>
    </row>
    <row r="104" spans="1:24" ht="78" customHeight="1">
      <c r="A104" s="127"/>
      <c r="B104" s="127"/>
      <c r="C104" s="119" t="s">
        <v>35</v>
      </c>
      <c r="D104" s="120"/>
      <c r="E104" s="119" t="s">
        <v>77</v>
      </c>
      <c r="F104" s="120"/>
      <c r="G104" s="119" t="s">
        <v>63</v>
      </c>
      <c r="H104" s="120"/>
      <c r="I104" s="119" t="s">
        <v>95</v>
      </c>
      <c r="J104" s="120"/>
      <c r="K104" s="119" t="s">
        <v>91</v>
      </c>
      <c r="L104" s="120"/>
      <c r="M104" s="130" t="s">
        <v>42</v>
      </c>
      <c r="N104" s="111"/>
      <c r="O104" s="130" t="s">
        <v>44</v>
      </c>
      <c r="P104" s="111"/>
      <c r="Q104" s="130" t="s">
        <v>45</v>
      </c>
      <c r="R104" s="111"/>
      <c r="S104" s="130" t="s">
        <v>46</v>
      </c>
      <c r="T104" s="111"/>
      <c r="U104" s="130" t="s">
        <v>47</v>
      </c>
      <c r="V104" s="111"/>
      <c r="W104" s="131" t="s">
        <v>48</v>
      </c>
      <c r="X104" s="150"/>
    </row>
    <row r="105" spans="1:24" ht="25.5" customHeight="1">
      <c r="A105" s="128"/>
      <c r="B105" s="128"/>
      <c r="C105" s="121"/>
      <c r="D105" s="122"/>
      <c r="E105" s="121"/>
      <c r="F105" s="122"/>
      <c r="G105" s="121"/>
      <c r="H105" s="122"/>
      <c r="I105" s="121"/>
      <c r="J105" s="122"/>
      <c r="K105" s="121"/>
      <c r="L105" s="122"/>
      <c r="M105" s="30" t="str">
        <f>'Formulário Anual 2024'!M105</f>
        <v>✖</v>
      </c>
      <c r="N105" s="9" t="s">
        <v>49</v>
      </c>
      <c r="O105" s="30" t="str">
        <f>'Formulário Anual 2024'!O105</f>
        <v>✖</v>
      </c>
      <c r="P105" s="9" t="s">
        <v>49</v>
      </c>
      <c r="Q105" s="30" t="str">
        <f>'Formulário Anual 2024'!Q105</f>
        <v>✖</v>
      </c>
      <c r="R105" s="9" t="s">
        <v>49</v>
      </c>
      <c r="S105" s="30" t="str">
        <f>'Formulário Anual 2024'!S105</f>
        <v>✖</v>
      </c>
      <c r="T105" s="9" t="s">
        <v>49</v>
      </c>
      <c r="U105" s="30" t="str">
        <f>'Formulário Anual 2024'!U105</f>
        <v>✖</v>
      </c>
      <c r="V105" s="9" t="s">
        <v>49</v>
      </c>
      <c r="W105" s="121"/>
      <c r="X105" s="151"/>
    </row>
    <row r="106" spans="1:24" ht="15.75" customHeight="1">
      <c r="A106" s="11" t="s">
        <v>96</v>
      </c>
      <c r="B106" s="21">
        <f>'Formulário Anual 2024'!B106</f>
        <v>0</v>
      </c>
      <c r="C106" s="22" t="str">
        <f>'Formulário Anual 2024'!C106</f>
        <v>✔</v>
      </c>
      <c r="D106" s="15">
        <f>IF($B106&gt;0,IF(C106="✖",0,'Tabela de Produtos Bimestral'!C19),0)</f>
        <v>0</v>
      </c>
      <c r="E106" s="22" t="str">
        <f>'Formulário Anual 2024'!E106</f>
        <v>✔</v>
      </c>
      <c r="F106" s="15">
        <f>IF($B106&gt;0,IF(E106="✖",0,'Tabela de Produtos Bimestral'!D19),0)</f>
        <v>0</v>
      </c>
      <c r="G106" s="22" t="str">
        <f>'Formulário Anual 2024'!G106</f>
        <v>✖</v>
      </c>
      <c r="H106" s="15">
        <f>IF($B106&gt;0,IF(G106="✖",0,'Tabela de Produtos Bimestral'!H19),0)</f>
        <v>0</v>
      </c>
      <c r="I106" s="22" t="str">
        <f>'Formulário Anual 2024'!I106</f>
        <v>✖</v>
      </c>
      <c r="J106" s="15">
        <f>IF($B106&gt;0,IF(I106="✖",0,'Tabela de Produtos Bimestral'!J19*2),0)</f>
        <v>0</v>
      </c>
      <c r="K106" s="22" t="str">
        <f>'Formulário Anual 2024'!K106</f>
        <v>✖</v>
      </c>
      <c r="L106" s="15">
        <f>IF($B106&gt;0,IF(K106="✖",0,'Tabela de Produtos Bimestral'!K19),0)</f>
        <v>0</v>
      </c>
      <c r="M106" s="22" t="str">
        <f>'Formulário Anual 2024'!M106</f>
        <v>✖</v>
      </c>
      <c r="N106" s="15">
        <f>IF($B106&gt;0,IF(M106="✖",0,IF(M$105="✖",'Tabela de Produtos Bimestral'!R19,'Tabela de Produtos Bimestral'!X19)),0)</f>
        <v>0</v>
      </c>
      <c r="O106" s="22" t="str">
        <f>'Formulário Anual 2024'!O106</f>
        <v>✖</v>
      </c>
      <c r="P106" s="15">
        <f>IF($B106&gt;0,IF(O106="✖",0,'Tabela de Produtos Bimestral'!AD19),0)</f>
        <v>0</v>
      </c>
      <c r="Q106" s="22" t="str">
        <f>'Formulário Anual 2024'!Q106</f>
        <v>✖</v>
      </c>
      <c r="R106" s="15">
        <f>IF($B106&gt;0,IF(Q106="✖",0,'Tabela de Produtos Bimestral'!AE19),0)</f>
        <v>0</v>
      </c>
      <c r="S106" s="22" t="str">
        <f>'Formulário Anual 2024'!S106</f>
        <v>✖</v>
      </c>
      <c r="T106" s="15">
        <f>IF($B106&gt;0,IF(S106="✖",0,'Tabela de Produtos Bimestral'!AF19),0)</f>
        <v>0</v>
      </c>
      <c r="U106" s="22" t="str">
        <f>'Formulário Anual 2024'!U106</f>
        <v>✖</v>
      </c>
      <c r="V106" s="15">
        <f>IF($B106&gt;0,IF(U106="✖",0,'Tabela de Produtos Bimestral'!AG19),0)</f>
        <v>0</v>
      </c>
      <c r="W106" s="132">
        <f t="shared" ref="W106:W107" si="8">SUM(C106:V106)</f>
        <v>0</v>
      </c>
      <c r="X106" s="111"/>
    </row>
    <row r="107" spans="1:24" ht="15.75" customHeight="1">
      <c r="A107" s="11" t="s">
        <v>97</v>
      </c>
      <c r="B107" s="21">
        <f>'Formulário Anual 2024'!B107</f>
        <v>0</v>
      </c>
      <c r="C107" s="22" t="str">
        <f>'Formulário Anual 2024'!C107</f>
        <v>✔</v>
      </c>
      <c r="D107" s="15">
        <f>IF($B107&gt;0,IF(C107="✖",0,'Tabela de Produtos Bimestral'!C20),0)</f>
        <v>0</v>
      </c>
      <c r="E107" s="35"/>
      <c r="F107" s="24"/>
      <c r="G107" s="35"/>
      <c r="H107" s="24"/>
      <c r="I107" s="22" t="str">
        <f>'Formulário Anual 2024'!I107</f>
        <v>✖</v>
      </c>
      <c r="J107" s="15">
        <f>IF($B107&gt;0,IF(I107="✖",0,'Tabela de Produtos Bimestral'!J20*2),0)</f>
        <v>0</v>
      </c>
      <c r="K107" s="36"/>
      <c r="L107" s="37"/>
      <c r="M107" s="35"/>
      <c r="N107" s="24"/>
      <c r="O107" s="35"/>
      <c r="P107" s="24"/>
      <c r="Q107" s="35"/>
      <c r="R107" s="24"/>
      <c r="S107" s="35"/>
      <c r="T107" s="24"/>
      <c r="U107" s="35"/>
      <c r="V107" s="24"/>
      <c r="W107" s="132">
        <f t="shared" si="8"/>
        <v>0</v>
      </c>
      <c r="X107" s="111"/>
    </row>
    <row r="108" spans="1:24" ht="15" customHeight="1">
      <c r="B108" s="6"/>
      <c r="C108" s="134" t="s">
        <v>55</v>
      </c>
      <c r="D108" s="135"/>
      <c r="E108" s="135"/>
      <c r="F108" s="135"/>
      <c r="G108" s="135"/>
      <c r="H108" s="135"/>
      <c r="I108" s="135"/>
      <c r="J108" s="135"/>
      <c r="K108" s="135"/>
      <c r="L108" s="120"/>
      <c r="M108" s="184" t="str">
        <f>IF(M106="✔","*Não se aplica desconto","Desconto aplicável")</f>
        <v>Desconto aplicável</v>
      </c>
      <c r="N108" s="149"/>
      <c r="O108" s="134" t="s">
        <v>56</v>
      </c>
      <c r="P108" s="135"/>
      <c r="Q108" s="135"/>
      <c r="R108" s="135"/>
      <c r="S108" s="135"/>
      <c r="T108" s="135"/>
      <c r="U108" s="135"/>
      <c r="V108" s="120"/>
    </row>
    <row r="109" spans="1:24" ht="15" customHeight="1">
      <c r="B109" s="6"/>
      <c r="C109" s="121"/>
      <c r="D109" s="125"/>
      <c r="E109" s="125"/>
      <c r="F109" s="125"/>
      <c r="G109" s="125"/>
      <c r="H109" s="125"/>
      <c r="I109" s="125"/>
      <c r="J109" s="125"/>
      <c r="K109" s="125"/>
      <c r="L109" s="122"/>
      <c r="M109" s="121"/>
      <c r="N109" s="122"/>
      <c r="O109" s="121"/>
      <c r="P109" s="125"/>
      <c r="Q109" s="125"/>
      <c r="R109" s="125"/>
      <c r="S109" s="125"/>
      <c r="T109" s="125"/>
      <c r="U109" s="125"/>
      <c r="V109" s="122"/>
    </row>
    <row r="110" spans="1:24" ht="15.75" customHeight="1">
      <c r="B110" s="6"/>
    </row>
    <row r="111" spans="1:24" ht="15.75" customHeight="1">
      <c r="B111" s="6"/>
    </row>
    <row r="112" spans="1:24" ht="15.75" customHeight="1">
      <c r="A112" s="126" t="s">
        <v>93</v>
      </c>
      <c r="B112" s="136" t="s">
        <v>34</v>
      </c>
      <c r="C112" s="110"/>
      <c r="D112" s="110"/>
      <c r="E112" s="110"/>
      <c r="F112" s="110"/>
      <c r="G112" s="110"/>
      <c r="H112" s="110"/>
      <c r="I112" s="110"/>
      <c r="J112" s="110"/>
      <c r="K112" s="111"/>
    </row>
    <row r="113" spans="1:11" ht="92.25" customHeight="1">
      <c r="A113" s="128"/>
      <c r="B113" s="118" t="s">
        <v>57</v>
      </c>
      <c r="C113" s="111"/>
      <c r="D113" s="136" t="s">
        <v>58</v>
      </c>
      <c r="E113" s="111"/>
      <c r="F113" s="136" t="s">
        <v>59</v>
      </c>
      <c r="G113" s="111"/>
      <c r="H113" s="136" t="s">
        <v>60</v>
      </c>
      <c r="I113" s="111"/>
      <c r="J113" s="136" t="s">
        <v>61</v>
      </c>
      <c r="K113" s="111"/>
    </row>
    <row r="114" spans="1:11" ht="15.75" customHeight="1">
      <c r="A114" s="11" t="s">
        <v>96</v>
      </c>
      <c r="B114" s="152">
        <f t="shared" ref="B114:B115" si="9">SUM(C106:V106)</f>
        <v>0</v>
      </c>
      <c r="C114" s="111"/>
      <c r="D114" s="147" t="str">
        <f>IF($C$149&lt;100,"0%",IF($C$149&lt;200,"5%",IF($C$149&lt;300,"10%",IF($C$149&lt;400,"15%","20%"))))</f>
        <v>20%</v>
      </c>
      <c r="E114" s="120"/>
      <c r="F114" s="176">
        <f>H150</f>
        <v>0.1208814</v>
      </c>
      <c r="G114" s="111"/>
      <c r="H114" s="138">
        <f>'cálculos 4º Bim'!AM19</f>
        <v>0</v>
      </c>
      <c r="I114" s="111"/>
      <c r="J114" s="138">
        <f>'cálculos 4º Bim'!AN19</f>
        <v>0</v>
      </c>
      <c r="K114" s="111"/>
    </row>
    <row r="115" spans="1:11" ht="15.75" customHeight="1">
      <c r="A115" s="11" t="s">
        <v>97</v>
      </c>
      <c r="B115" s="152">
        <f t="shared" si="9"/>
        <v>0</v>
      </c>
      <c r="C115" s="111"/>
      <c r="D115" s="121"/>
      <c r="E115" s="122"/>
      <c r="F115" s="176">
        <f>H150</f>
        <v>0.1208814</v>
      </c>
      <c r="G115" s="111"/>
      <c r="H115" s="138">
        <f>'cálculos 4º Bim'!AM20</f>
        <v>0</v>
      </c>
      <c r="I115" s="111"/>
      <c r="J115" s="138">
        <f>'cálculos 4º Bim'!AN20</f>
        <v>0</v>
      </c>
      <c r="K115" s="111"/>
    </row>
    <row r="116" spans="1:11" ht="15.75" customHeight="1">
      <c r="B116" s="6"/>
    </row>
    <row r="117" spans="1:11" ht="15.75" customHeight="1">
      <c r="B117" s="6"/>
    </row>
    <row r="118" spans="1:11" ht="15.75" hidden="1" customHeight="1">
      <c r="B118" s="6"/>
    </row>
    <row r="119" spans="1:11" ht="47.25" hidden="1" customHeight="1">
      <c r="A119" s="126" t="s">
        <v>98</v>
      </c>
      <c r="B119" s="171" t="s">
        <v>99</v>
      </c>
      <c r="C119" s="110"/>
      <c r="D119" s="110"/>
      <c r="E119" s="110"/>
      <c r="F119" s="110"/>
      <c r="G119" s="111"/>
      <c r="H119" s="172" t="s">
        <v>100</v>
      </c>
      <c r="I119" s="120"/>
    </row>
    <row r="120" spans="1:11" ht="15.75" hidden="1" customHeight="1">
      <c r="A120" s="128"/>
      <c r="B120" s="173" t="s">
        <v>101</v>
      </c>
      <c r="C120" s="111"/>
      <c r="D120" s="173" t="s">
        <v>102</v>
      </c>
      <c r="E120" s="110"/>
      <c r="F120" s="110"/>
      <c r="G120" s="111"/>
      <c r="H120" s="121"/>
      <c r="I120" s="122"/>
    </row>
    <row r="121" spans="1:11" ht="15.75" hidden="1" customHeight="1">
      <c r="A121" s="11" t="s">
        <v>52</v>
      </c>
      <c r="B121" s="157">
        <f>'Formulário Anual 2024'!B121</f>
        <v>0</v>
      </c>
      <c r="C121" s="111"/>
      <c r="D121" s="155">
        <f t="shared" ref="D121:D123" si="10">910.56/0.57*1.0616</f>
        <v>1695.8780631578948</v>
      </c>
      <c r="E121" s="110"/>
      <c r="F121" s="110"/>
      <c r="G121" s="111"/>
      <c r="H121" s="156">
        <f t="shared" ref="H121:H128" si="11">B121*D121</f>
        <v>0</v>
      </c>
      <c r="I121" s="111"/>
    </row>
    <row r="122" spans="1:11" ht="15.75" hidden="1" customHeight="1">
      <c r="A122" s="11" t="s">
        <v>53</v>
      </c>
      <c r="B122" s="157">
        <f>'Formulário Anual 2024'!B122</f>
        <v>0</v>
      </c>
      <c r="C122" s="111"/>
      <c r="D122" s="155">
        <f t="shared" si="10"/>
        <v>1695.8780631578948</v>
      </c>
      <c r="E122" s="110"/>
      <c r="F122" s="110"/>
      <c r="G122" s="111"/>
      <c r="H122" s="156">
        <f t="shared" si="11"/>
        <v>0</v>
      </c>
      <c r="I122" s="111"/>
    </row>
    <row r="123" spans="1:11" ht="15.75" hidden="1" customHeight="1">
      <c r="A123" s="11" t="s">
        <v>54</v>
      </c>
      <c r="B123" s="157">
        <f>'Formulário Anual 2024'!B123</f>
        <v>0</v>
      </c>
      <c r="C123" s="111"/>
      <c r="D123" s="155">
        <f t="shared" si="10"/>
        <v>1695.8780631578948</v>
      </c>
      <c r="E123" s="110"/>
      <c r="F123" s="110"/>
      <c r="G123" s="111"/>
      <c r="H123" s="156">
        <f t="shared" si="11"/>
        <v>0</v>
      </c>
      <c r="I123" s="111"/>
    </row>
    <row r="124" spans="1:11" ht="15.75" hidden="1" customHeight="1">
      <c r="A124" s="11" t="s">
        <v>70</v>
      </c>
      <c r="B124" s="157">
        <f>'Formulário Anual 2024'!B124</f>
        <v>0</v>
      </c>
      <c r="C124" s="111"/>
      <c r="D124" s="155">
        <f t="shared" ref="D124:D126" si="12">527.88/0.57*1.0616</f>
        <v>983.15334736842124</v>
      </c>
      <c r="E124" s="110"/>
      <c r="F124" s="110"/>
      <c r="G124" s="111"/>
      <c r="H124" s="156">
        <f t="shared" si="11"/>
        <v>0</v>
      </c>
      <c r="I124" s="111"/>
    </row>
    <row r="125" spans="1:11" ht="15.75" hidden="1" customHeight="1">
      <c r="A125" s="11" t="s">
        <v>71</v>
      </c>
      <c r="B125" s="157">
        <f>'Formulário Anual 2024'!B125</f>
        <v>0</v>
      </c>
      <c r="C125" s="111"/>
      <c r="D125" s="155">
        <f t="shared" si="12"/>
        <v>983.15334736842124</v>
      </c>
      <c r="E125" s="110"/>
      <c r="F125" s="110"/>
      <c r="G125" s="111"/>
      <c r="H125" s="156">
        <f t="shared" si="11"/>
        <v>0</v>
      </c>
      <c r="I125" s="111"/>
    </row>
    <row r="126" spans="1:11" ht="15.75" hidden="1" customHeight="1">
      <c r="A126" s="11" t="s">
        <v>72</v>
      </c>
      <c r="B126" s="157">
        <f>'Formulário Anual 2024'!B126</f>
        <v>0</v>
      </c>
      <c r="C126" s="111"/>
      <c r="D126" s="155">
        <f t="shared" si="12"/>
        <v>983.15334736842124</v>
      </c>
      <c r="E126" s="110"/>
      <c r="F126" s="110"/>
      <c r="G126" s="111"/>
      <c r="H126" s="156">
        <f t="shared" si="11"/>
        <v>0</v>
      </c>
      <c r="I126" s="111"/>
    </row>
    <row r="127" spans="1:11" ht="15.75" hidden="1" customHeight="1">
      <c r="A127" s="11" t="s">
        <v>73</v>
      </c>
      <c r="B127" s="157">
        <f>'Formulário Anual 2024'!B127</f>
        <v>0</v>
      </c>
      <c r="C127" s="111"/>
      <c r="D127" s="155">
        <f t="shared" ref="D127:D128" si="13">131.94/0.57*1.0616</f>
        <v>245.73246315789478</v>
      </c>
      <c r="E127" s="110"/>
      <c r="F127" s="110"/>
      <c r="G127" s="111"/>
      <c r="H127" s="156">
        <f t="shared" si="11"/>
        <v>0</v>
      </c>
      <c r="I127" s="111"/>
    </row>
    <row r="128" spans="1:11" ht="15.75" hidden="1" customHeight="1">
      <c r="A128" s="11" t="s">
        <v>74</v>
      </c>
      <c r="B128" s="157">
        <f>'Formulário Anual 2024'!B128</f>
        <v>0</v>
      </c>
      <c r="C128" s="111"/>
      <c r="D128" s="155">
        <f t="shared" si="13"/>
        <v>245.73246315789478</v>
      </c>
      <c r="E128" s="110"/>
      <c r="F128" s="110"/>
      <c r="G128" s="111"/>
      <c r="H128" s="156">
        <f t="shared" si="11"/>
        <v>0</v>
      </c>
      <c r="I128" s="111"/>
    </row>
    <row r="129" spans="1:9" ht="15.75" hidden="1" customHeight="1">
      <c r="B129" s="6"/>
      <c r="H129" s="167">
        <f>SUM(H121:I128)</f>
        <v>0</v>
      </c>
      <c r="I129" s="111"/>
    </row>
    <row r="130" spans="1:9" ht="15.75" hidden="1" customHeight="1">
      <c r="B130" s="6"/>
    </row>
    <row r="131" spans="1:9" ht="15.75" hidden="1" customHeight="1">
      <c r="B131" s="6"/>
    </row>
    <row r="132" spans="1:9" ht="38.25" hidden="1" customHeight="1">
      <c r="A132" s="126" t="s">
        <v>98</v>
      </c>
      <c r="B132" s="171" t="s">
        <v>103</v>
      </c>
      <c r="C132" s="110"/>
      <c r="D132" s="110"/>
      <c r="E132" s="110"/>
      <c r="F132" s="110"/>
      <c r="G132" s="111"/>
      <c r="H132" s="172" t="s">
        <v>100</v>
      </c>
      <c r="I132" s="120"/>
    </row>
    <row r="133" spans="1:9" ht="15.75" hidden="1" customHeight="1">
      <c r="A133" s="128"/>
      <c r="B133" s="173" t="s">
        <v>101</v>
      </c>
      <c r="C133" s="111"/>
      <c r="D133" s="173" t="s">
        <v>102</v>
      </c>
      <c r="E133" s="110"/>
      <c r="F133" s="110"/>
      <c r="G133" s="111"/>
      <c r="H133" s="121"/>
      <c r="I133" s="122"/>
    </row>
    <row r="134" spans="1:9" ht="15.75" hidden="1" customHeight="1">
      <c r="A134" s="11" t="s">
        <v>52</v>
      </c>
      <c r="B134" s="157">
        <f>'Formulário Anual 2024'!B134</f>
        <v>0</v>
      </c>
      <c r="C134" s="111"/>
      <c r="D134" s="155">
        <v>0</v>
      </c>
      <c r="E134" s="110"/>
      <c r="F134" s="110"/>
      <c r="G134" s="111"/>
      <c r="H134" s="156">
        <f t="shared" ref="H134:H145" si="14">B134*D134</f>
        <v>0</v>
      </c>
      <c r="I134" s="111"/>
    </row>
    <row r="135" spans="1:9" ht="15.75" hidden="1" customHeight="1">
      <c r="A135" s="11" t="s">
        <v>53</v>
      </c>
      <c r="B135" s="157">
        <f>'Formulário Anual 2024'!B135</f>
        <v>0</v>
      </c>
      <c r="C135" s="111"/>
      <c r="D135" s="155">
        <v>0</v>
      </c>
      <c r="E135" s="110"/>
      <c r="F135" s="110"/>
      <c r="G135" s="111"/>
      <c r="H135" s="156">
        <f t="shared" si="14"/>
        <v>0</v>
      </c>
      <c r="I135" s="111"/>
    </row>
    <row r="136" spans="1:9" ht="15.75" hidden="1" customHeight="1">
      <c r="A136" s="11" t="s">
        <v>54</v>
      </c>
      <c r="B136" s="157">
        <f>'Formulário Anual 2024'!B136</f>
        <v>0</v>
      </c>
      <c r="C136" s="111"/>
      <c r="D136" s="155">
        <v>0</v>
      </c>
      <c r="E136" s="110"/>
      <c r="F136" s="110"/>
      <c r="G136" s="111"/>
      <c r="H136" s="156">
        <f t="shared" si="14"/>
        <v>0</v>
      </c>
      <c r="I136" s="111"/>
    </row>
    <row r="137" spans="1:9" ht="15.75" hidden="1" customHeight="1">
      <c r="A137" s="11" t="s">
        <v>70</v>
      </c>
      <c r="B137" s="157">
        <f>'Formulário Anual 2024'!B137</f>
        <v>0</v>
      </c>
      <c r="C137" s="111"/>
      <c r="D137" s="155">
        <v>0</v>
      </c>
      <c r="E137" s="110"/>
      <c r="F137" s="110"/>
      <c r="G137" s="111"/>
      <c r="H137" s="156">
        <f t="shared" si="14"/>
        <v>0</v>
      </c>
      <c r="I137" s="111"/>
    </row>
    <row r="138" spans="1:9" ht="15.75" hidden="1" customHeight="1">
      <c r="A138" s="11" t="s">
        <v>71</v>
      </c>
      <c r="B138" s="157">
        <f>'Formulário Anual 2024'!B138</f>
        <v>0</v>
      </c>
      <c r="C138" s="111"/>
      <c r="D138" s="155">
        <v>0</v>
      </c>
      <c r="E138" s="110"/>
      <c r="F138" s="110"/>
      <c r="G138" s="111"/>
      <c r="H138" s="156">
        <f t="shared" si="14"/>
        <v>0</v>
      </c>
      <c r="I138" s="111"/>
    </row>
    <row r="139" spans="1:9" ht="15.75" hidden="1" customHeight="1">
      <c r="A139" s="11" t="s">
        <v>72</v>
      </c>
      <c r="B139" s="157">
        <f>'Formulário Anual 2024'!B139</f>
        <v>0</v>
      </c>
      <c r="C139" s="111"/>
      <c r="D139" s="155">
        <v>0</v>
      </c>
      <c r="E139" s="110"/>
      <c r="F139" s="110"/>
      <c r="G139" s="111"/>
      <c r="H139" s="156">
        <f t="shared" si="14"/>
        <v>0</v>
      </c>
      <c r="I139" s="111"/>
    </row>
    <row r="140" spans="1:9" ht="15.75" hidden="1" customHeight="1">
      <c r="A140" s="11" t="s">
        <v>73</v>
      </c>
      <c r="B140" s="157">
        <f>'Formulário Anual 2024'!B140</f>
        <v>0</v>
      </c>
      <c r="C140" s="111"/>
      <c r="D140" s="155">
        <v>0</v>
      </c>
      <c r="E140" s="110"/>
      <c r="F140" s="110"/>
      <c r="G140" s="111"/>
      <c r="H140" s="156">
        <f t="shared" si="14"/>
        <v>0</v>
      </c>
      <c r="I140" s="111"/>
    </row>
    <row r="141" spans="1:9" ht="15.75" hidden="1" customHeight="1">
      <c r="A141" s="11" t="s">
        <v>74</v>
      </c>
      <c r="B141" s="157">
        <f>'Formulário Anual 2024'!B141</f>
        <v>0</v>
      </c>
      <c r="C141" s="111"/>
      <c r="D141" s="155">
        <v>0</v>
      </c>
      <c r="E141" s="110"/>
      <c r="F141" s="110"/>
      <c r="G141" s="111"/>
      <c r="H141" s="156">
        <f t="shared" si="14"/>
        <v>0</v>
      </c>
      <c r="I141" s="111"/>
    </row>
    <row r="142" spans="1:9" ht="15.75" hidden="1" customHeight="1">
      <c r="A142" s="11" t="s">
        <v>80</v>
      </c>
      <c r="B142" s="157">
        <f>'Formulário Anual 2024'!B142</f>
        <v>0</v>
      </c>
      <c r="C142" s="111"/>
      <c r="D142" s="155">
        <v>0</v>
      </c>
      <c r="E142" s="110"/>
      <c r="F142" s="110"/>
      <c r="G142" s="111"/>
      <c r="H142" s="156">
        <f t="shared" si="14"/>
        <v>0</v>
      </c>
      <c r="I142" s="111"/>
    </row>
    <row r="143" spans="1:9" ht="15.75" hidden="1" customHeight="1">
      <c r="A143" s="11" t="s">
        <v>81</v>
      </c>
      <c r="B143" s="157">
        <f>'Formulário Anual 2024'!B143</f>
        <v>0</v>
      </c>
      <c r="C143" s="111"/>
      <c r="D143" s="155">
        <v>0</v>
      </c>
      <c r="E143" s="110"/>
      <c r="F143" s="110"/>
      <c r="G143" s="111"/>
      <c r="H143" s="156">
        <f t="shared" si="14"/>
        <v>0</v>
      </c>
      <c r="I143" s="111"/>
    </row>
    <row r="144" spans="1:9" ht="15.75" hidden="1" customHeight="1">
      <c r="A144" s="11" t="s">
        <v>82</v>
      </c>
      <c r="B144" s="157">
        <f>'Formulário Anual 2024'!B144</f>
        <v>0</v>
      </c>
      <c r="C144" s="111"/>
      <c r="D144" s="155">
        <v>0</v>
      </c>
      <c r="E144" s="110"/>
      <c r="F144" s="110"/>
      <c r="G144" s="111"/>
      <c r="H144" s="156">
        <f t="shared" si="14"/>
        <v>0</v>
      </c>
      <c r="I144" s="111"/>
    </row>
    <row r="145" spans="1:9" ht="15.75" hidden="1" customHeight="1">
      <c r="A145" s="11" t="s">
        <v>83</v>
      </c>
      <c r="B145" s="157">
        <f>'Formulário Anual 2024'!B145</f>
        <v>0</v>
      </c>
      <c r="C145" s="111"/>
      <c r="D145" s="155">
        <v>0</v>
      </c>
      <c r="E145" s="110"/>
      <c r="F145" s="110"/>
      <c r="G145" s="111"/>
      <c r="H145" s="156">
        <f t="shared" si="14"/>
        <v>0</v>
      </c>
      <c r="I145" s="111"/>
    </row>
    <row r="146" spans="1:9" ht="15.75" hidden="1" customHeight="1">
      <c r="B146" s="6"/>
      <c r="H146" s="167">
        <f>SUM(H134:I145)</f>
        <v>0</v>
      </c>
      <c r="I146" s="111"/>
    </row>
    <row r="147" spans="1:9" ht="15.75" customHeight="1">
      <c r="B147" s="6"/>
    </row>
    <row r="148" spans="1:9" ht="15.75" customHeight="1">
      <c r="B148" s="6"/>
    </row>
    <row r="149" spans="1:9" ht="46.5" customHeight="1">
      <c r="A149" s="158" t="s">
        <v>104</v>
      </c>
      <c r="B149" s="159"/>
      <c r="C149" s="168">
        <f>SUM(B106:B107,B93,B78:B79,B59:B62,B38:B42,B18:B21)</f>
        <v>750</v>
      </c>
      <c r="D149" s="169"/>
      <c r="E149" s="159"/>
      <c r="H149" s="38" t="s">
        <v>59</v>
      </c>
    </row>
    <row r="150" spans="1:9" ht="51.75" customHeight="1">
      <c r="A150" s="158" t="s">
        <v>105</v>
      </c>
      <c r="B150" s="159"/>
      <c r="C150" s="170">
        <f>SUM('cálculos 4º Bim'!AS2:AS20)</f>
        <v>187949.36796747</v>
      </c>
      <c r="D150" s="169"/>
      <c r="E150" s="159"/>
      <c r="H150" s="39">
        <f>'Formulário Anual 2024'!H150</f>
        <v>0.1208814</v>
      </c>
    </row>
    <row r="151" spans="1:9" ht="15.75" customHeight="1">
      <c r="B151" s="6"/>
    </row>
    <row r="152" spans="1:9" ht="51.75" customHeight="1">
      <c r="A152" s="158" t="s">
        <v>106</v>
      </c>
      <c r="B152" s="159"/>
      <c r="C152" s="170">
        <v>0</v>
      </c>
      <c r="D152" s="169"/>
      <c r="E152" s="159"/>
    </row>
    <row r="153" spans="1:9" ht="15.75" customHeight="1">
      <c r="B153" s="6"/>
    </row>
    <row r="154" spans="1:9" ht="51.75" customHeight="1">
      <c r="A154" s="158" t="s">
        <v>107</v>
      </c>
      <c r="B154" s="159"/>
      <c r="C154" s="175">
        <f>SUM(C152,C150)</f>
        <v>187949.36796747</v>
      </c>
      <c r="D154" s="169"/>
      <c r="E154" s="159"/>
    </row>
    <row r="155" spans="1:9" ht="15.75" customHeight="1">
      <c r="B155" s="6"/>
    </row>
    <row r="156" spans="1:9" ht="15.75" customHeight="1"/>
    <row r="157" spans="1:9" ht="15.75" customHeight="1">
      <c r="A157" s="1" t="s">
        <v>108</v>
      </c>
      <c r="B157" s="3"/>
      <c r="C157" s="44"/>
      <c r="D157" s="44"/>
      <c r="E157" s="45"/>
      <c r="F157" s="44"/>
      <c r="G157" s="46"/>
    </row>
    <row r="158" spans="1:9" ht="15.75" customHeight="1">
      <c r="A158" s="3"/>
      <c r="B158" s="3"/>
      <c r="C158" s="3"/>
      <c r="D158" s="3"/>
      <c r="E158" s="3"/>
      <c r="F158" s="3"/>
      <c r="G158" s="3"/>
    </row>
    <row r="159" spans="1:9" ht="15.75" customHeight="1">
      <c r="A159" s="160" t="s">
        <v>109</v>
      </c>
      <c r="B159" s="111"/>
      <c r="C159" s="47" t="s">
        <v>29</v>
      </c>
      <c r="D159" s="160" t="s">
        <v>110</v>
      </c>
      <c r="E159" s="111"/>
      <c r="F159" s="160" t="s">
        <v>111</v>
      </c>
      <c r="G159" s="111"/>
    </row>
    <row r="160" spans="1:9" ht="15.75" customHeight="1">
      <c r="A160" s="161" t="s">
        <v>112</v>
      </c>
      <c r="B160" s="111"/>
      <c r="C160" s="48"/>
      <c r="D160" s="174"/>
      <c r="E160" s="111"/>
      <c r="F160" s="157" t="s">
        <v>113</v>
      </c>
      <c r="G160" s="111"/>
    </row>
    <row r="161" spans="1:7" ht="15.75" customHeight="1">
      <c r="A161" s="161" t="s">
        <v>114</v>
      </c>
      <c r="B161" s="111"/>
      <c r="C161" s="48"/>
      <c r="D161" s="174"/>
      <c r="E161" s="111"/>
      <c r="F161" s="157" t="s">
        <v>113</v>
      </c>
      <c r="G161" s="111"/>
    </row>
    <row r="162" spans="1:7" ht="15.75" customHeight="1">
      <c r="A162" s="161" t="s">
        <v>115</v>
      </c>
      <c r="B162" s="111"/>
      <c r="C162" s="48"/>
      <c r="D162" s="174"/>
      <c r="E162" s="111"/>
      <c r="F162" s="157" t="s">
        <v>113</v>
      </c>
      <c r="G162" s="111"/>
    </row>
    <row r="163" spans="1:7" ht="15.75" customHeight="1">
      <c r="A163" s="161" t="s">
        <v>116</v>
      </c>
      <c r="B163" s="111"/>
      <c r="C163" s="48"/>
      <c r="D163" s="174"/>
      <c r="E163" s="111"/>
      <c r="F163" s="157" t="s">
        <v>113</v>
      </c>
      <c r="G163" s="111"/>
    </row>
    <row r="164" spans="1:7" ht="15.75" customHeight="1">
      <c r="A164" s="161" t="s">
        <v>117</v>
      </c>
      <c r="B164" s="111"/>
      <c r="C164" s="48"/>
      <c r="D164" s="174"/>
      <c r="E164" s="111"/>
      <c r="F164" s="157" t="s">
        <v>113</v>
      </c>
      <c r="G164" s="111"/>
    </row>
    <row r="165" spans="1:7" ht="15.75" customHeight="1">
      <c r="B165" s="6"/>
    </row>
    <row r="166" spans="1:7" ht="15.75" customHeight="1">
      <c r="A166" s="1" t="s">
        <v>118</v>
      </c>
      <c r="B166" s="3"/>
      <c r="C166" s="3"/>
      <c r="D166" s="3"/>
    </row>
    <row r="167" spans="1:7" ht="15.75" customHeight="1">
      <c r="A167" s="3"/>
      <c r="B167" s="3"/>
      <c r="C167" s="3"/>
      <c r="D167" s="3"/>
    </row>
    <row r="168" spans="1:7" ht="15.75" customHeight="1">
      <c r="A168" s="160" t="s">
        <v>119</v>
      </c>
      <c r="B168" s="111"/>
      <c r="C168" s="164" t="s">
        <v>120</v>
      </c>
      <c r="D168" s="163"/>
    </row>
    <row r="169" spans="1:7" ht="15.75" customHeight="1">
      <c r="A169" s="157" t="s">
        <v>121</v>
      </c>
      <c r="B169" s="111"/>
      <c r="C169" s="162">
        <v>0</v>
      </c>
      <c r="D169" s="163"/>
    </row>
    <row r="170" spans="1:7" ht="15.75" customHeight="1">
      <c r="A170" s="157" t="s">
        <v>122</v>
      </c>
      <c r="B170" s="111"/>
      <c r="C170" s="162">
        <v>0.05</v>
      </c>
      <c r="D170" s="163"/>
    </row>
    <row r="171" spans="1:7" ht="15.75" customHeight="1">
      <c r="A171" s="157" t="s">
        <v>123</v>
      </c>
      <c r="B171" s="111"/>
      <c r="C171" s="162">
        <v>0.1</v>
      </c>
      <c r="D171" s="163"/>
    </row>
    <row r="172" spans="1:7" ht="15.75" customHeight="1">
      <c r="A172" s="157" t="s">
        <v>124</v>
      </c>
      <c r="B172" s="111"/>
      <c r="C172" s="162">
        <v>0.15</v>
      </c>
      <c r="D172" s="163"/>
    </row>
    <row r="173" spans="1:7" ht="15.75" customHeight="1">
      <c r="A173" s="157" t="s">
        <v>125</v>
      </c>
      <c r="B173" s="111"/>
      <c r="C173" s="162">
        <v>0.2</v>
      </c>
      <c r="D173" s="163"/>
    </row>
    <row r="174" spans="1:7" ht="15.75" customHeight="1"/>
    <row r="175" spans="1:7" ht="15.75" customHeight="1"/>
    <row r="176" spans="1:7" ht="15.75" customHeight="1"/>
    <row r="177" spans="1:23" ht="15.75" customHeight="1">
      <c r="A177" s="1" t="s">
        <v>126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</row>
    <row r="178" spans="1:23" ht="94.5" customHeight="1">
      <c r="A178" s="165" t="s">
        <v>127</v>
      </c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</row>
    <row r="179" spans="1:23" ht="15.75" customHeight="1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1:23" ht="60.75" customHeight="1">
      <c r="A180" s="165" t="s">
        <v>128</v>
      </c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</row>
    <row r="181" spans="1:23" ht="15.75" customHeight="1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1:23" ht="24" customHeight="1">
      <c r="A182" s="165" t="s">
        <v>129</v>
      </c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</row>
    <row r="183" spans="1:23" ht="15.75" customHeight="1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1:23" ht="15.75" customHeight="1">
      <c r="A184" s="165" t="s">
        <v>130</v>
      </c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</row>
    <row r="185" spans="1:23" ht="15.75" customHeight="1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1:23" ht="15.75" customHeight="1">
      <c r="A186" s="165" t="s">
        <v>131</v>
      </c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</row>
    <row r="187" spans="1:23" ht="15.75" customHeight="1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1:23" ht="15.75" customHeight="1">
      <c r="A188" s="165" t="s">
        <v>132</v>
      </c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</row>
    <row r="189" spans="1:23" ht="15.75" customHeight="1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</row>
    <row r="190" spans="1:23" ht="73.5" customHeight="1">
      <c r="A190" s="165" t="s">
        <v>133</v>
      </c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</row>
    <row r="191" spans="1:23" ht="15.75" customHeight="1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</row>
    <row r="192" spans="1:23" ht="51" customHeight="1">
      <c r="A192" s="165" t="s">
        <v>134</v>
      </c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</row>
    <row r="193" spans="1:23" ht="15.75" customHeight="1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</row>
    <row r="194" spans="1:23" ht="15.75" customHeight="1">
      <c r="A194" s="1" t="s">
        <v>135</v>
      </c>
      <c r="B194" s="1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</row>
    <row r="195" spans="1:23" ht="15.75" customHeight="1">
      <c r="A195" s="3" t="s">
        <v>136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6" spans="1:23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</row>
    <row r="197" spans="1:23" ht="15.75" customHeight="1">
      <c r="A197" s="51" t="s">
        <v>137</v>
      </c>
      <c r="B197" s="51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51" t="s">
        <v>138</v>
      </c>
      <c r="N197" s="3"/>
      <c r="O197" s="3"/>
      <c r="P197" s="3"/>
      <c r="Q197" s="3"/>
      <c r="R197" s="3"/>
      <c r="S197" s="3"/>
      <c r="T197" s="3"/>
      <c r="U197" s="3"/>
      <c r="V197" s="3"/>
      <c r="W197" s="3"/>
    </row>
    <row r="198" spans="1:23" ht="15.75" customHeight="1">
      <c r="A198" s="1"/>
      <c r="B198" s="1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1"/>
      <c r="N198" s="3"/>
      <c r="O198" s="3"/>
      <c r="P198" s="3"/>
      <c r="Q198" s="3"/>
      <c r="R198" s="3"/>
      <c r="S198" s="3"/>
      <c r="T198" s="3"/>
      <c r="U198" s="3"/>
      <c r="V198" s="3"/>
      <c r="W198" s="3"/>
    </row>
    <row r="199" spans="1:23" ht="15.75" customHeight="1">
      <c r="A199" s="1"/>
      <c r="B199" s="1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1"/>
      <c r="N199" s="3"/>
      <c r="O199" s="3"/>
      <c r="P199" s="3"/>
      <c r="Q199" s="3"/>
      <c r="R199" s="3"/>
      <c r="S199" s="3"/>
      <c r="T199" s="3"/>
      <c r="U199" s="3"/>
      <c r="V199" s="3"/>
      <c r="W199" s="3"/>
    </row>
    <row r="200" spans="1:23" ht="15.75" customHeight="1">
      <c r="A200" s="51" t="s">
        <v>139</v>
      </c>
      <c r="B200" s="51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51" t="s">
        <v>139</v>
      </c>
      <c r="N200" s="3"/>
      <c r="O200" s="3"/>
      <c r="P200" s="3"/>
      <c r="Q200" s="3"/>
      <c r="R200" s="3"/>
      <c r="S200" s="3"/>
      <c r="T200" s="3"/>
      <c r="U200" s="3"/>
      <c r="V200" s="3"/>
      <c r="W200" s="3"/>
    </row>
    <row r="201" spans="1:23" ht="15.75" customHeight="1">
      <c r="A201" s="1"/>
      <c r="B201" s="1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1"/>
      <c r="N201" s="3"/>
      <c r="O201" s="3"/>
      <c r="P201" s="3"/>
      <c r="Q201" s="3"/>
      <c r="R201" s="3"/>
      <c r="S201" s="3"/>
      <c r="T201" s="3"/>
      <c r="U201" s="3"/>
      <c r="V201" s="3"/>
      <c r="W201" s="3"/>
    </row>
    <row r="202" spans="1:23" ht="15.75" customHeight="1">
      <c r="A202" s="1"/>
      <c r="B202" s="1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1"/>
      <c r="N202" s="3"/>
      <c r="O202" s="3"/>
      <c r="P202" s="3"/>
      <c r="Q202" s="3"/>
      <c r="R202" s="3"/>
      <c r="S202" s="3"/>
      <c r="T202" s="3"/>
      <c r="U202" s="3"/>
      <c r="V202" s="3"/>
      <c r="W202" s="3"/>
    </row>
    <row r="203" spans="1:23" ht="15.75" customHeight="1">
      <c r="A203" s="1" t="s">
        <v>140</v>
      </c>
      <c r="B203" s="1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1" t="s">
        <v>140</v>
      </c>
      <c r="N203" s="3"/>
      <c r="O203" s="3"/>
      <c r="P203" s="3"/>
      <c r="Q203" s="3"/>
      <c r="R203" s="3"/>
      <c r="S203" s="3"/>
      <c r="T203" s="3"/>
      <c r="U203" s="3"/>
      <c r="V203" s="3"/>
      <c r="W203" s="3"/>
    </row>
    <row r="204" spans="1:23" ht="15.75" customHeight="1">
      <c r="A204" s="1"/>
      <c r="B204" s="1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1"/>
      <c r="N204" s="3"/>
      <c r="O204" s="3"/>
      <c r="P204" s="3"/>
      <c r="Q204" s="3"/>
      <c r="R204" s="3"/>
      <c r="S204" s="3"/>
      <c r="T204" s="3"/>
      <c r="U204" s="3"/>
      <c r="V204" s="3"/>
      <c r="W204" s="3"/>
    </row>
    <row r="205" spans="1:23" ht="15.75" customHeight="1">
      <c r="A205" s="1"/>
      <c r="B205" s="1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1"/>
      <c r="N205" s="3"/>
      <c r="O205" s="3"/>
      <c r="P205" s="3"/>
      <c r="Q205" s="3"/>
      <c r="R205" s="3"/>
      <c r="S205" s="3"/>
      <c r="T205" s="3"/>
      <c r="U205" s="3"/>
      <c r="V205" s="3"/>
      <c r="W205" s="3"/>
    </row>
    <row r="206" spans="1:23" ht="15.75" customHeight="1">
      <c r="A206" s="51" t="s">
        <v>141</v>
      </c>
      <c r="B206" s="51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51" t="s">
        <v>141</v>
      </c>
      <c r="N206" s="3"/>
      <c r="O206" s="3"/>
      <c r="P206" s="3"/>
      <c r="Q206" s="3"/>
      <c r="R206" s="3"/>
      <c r="S206" s="3"/>
      <c r="T206" s="3"/>
      <c r="U206" s="3"/>
      <c r="V206" s="3"/>
      <c r="W206" s="3"/>
    </row>
    <row r="207" spans="1:23" ht="15.75" customHeight="1">
      <c r="A207" s="51" t="s">
        <v>142</v>
      </c>
      <c r="B207" s="51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51" t="s">
        <v>143</v>
      </c>
      <c r="N207" s="3"/>
      <c r="O207" s="3"/>
      <c r="P207" s="3"/>
      <c r="Q207" s="3"/>
      <c r="R207" s="3"/>
      <c r="S207" s="3"/>
      <c r="T207" s="3"/>
      <c r="U207" s="3"/>
      <c r="V207" s="3"/>
      <c r="W207" s="3"/>
    </row>
    <row r="208" spans="1:23" ht="15.75" customHeight="1">
      <c r="A208" s="1"/>
      <c r="B208" s="1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1"/>
      <c r="N208" s="3"/>
      <c r="O208" s="3"/>
      <c r="P208" s="3"/>
      <c r="Q208" s="3"/>
      <c r="R208" s="3"/>
      <c r="S208" s="3"/>
      <c r="T208" s="3"/>
      <c r="U208" s="3"/>
      <c r="V208" s="3"/>
      <c r="W208" s="3"/>
    </row>
    <row r="209" spans="1:23" ht="15.75" customHeight="1">
      <c r="A209" s="1"/>
      <c r="B209" s="1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1"/>
      <c r="N209" s="3"/>
      <c r="O209" s="3"/>
      <c r="P209" s="3"/>
      <c r="Q209" s="3"/>
      <c r="R209" s="3"/>
      <c r="S209" s="3"/>
      <c r="T209" s="3"/>
      <c r="U209" s="3"/>
      <c r="V209" s="3"/>
      <c r="W209" s="3"/>
    </row>
    <row r="210" spans="1:23" ht="15.75" customHeight="1">
      <c r="A210" s="51" t="s">
        <v>139</v>
      </c>
      <c r="B210" s="51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51" t="s">
        <v>139</v>
      </c>
      <c r="N210" s="3"/>
      <c r="O210" s="3"/>
      <c r="P210" s="3"/>
      <c r="Q210" s="3"/>
      <c r="R210" s="3"/>
      <c r="S210" s="3"/>
      <c r="T210" s="3"/>
      <c r="U210" s="3"/>
      <c r="V210" s="3"/>
      <c r="W210" s="3"/>
    </row>
    <row r="211" spans="1:23" ht="15.75" customHeight="1">
      <c r="A211" s="1"/>
      <c r="B211" s="1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1"/>
      <c r="N211" s="3"/>
      <c r="O211" s="3"/>
      <c r="P211" s="3"/>
      <c r="Q211" s="3"/>
      <c r="R211" s="3"/>
      <c r="S211" s="3"/>
      <c r="T211" s="3"/>
      <c r="U211" s="3"/>
      <c r="V211" s="3"/>
      <c r="W211" s="3"/>
    </row>
    <row r="212" spans="1:23" ht="15.75" customHeight="1">
      <c r="A212" s="1"/>
      <c r="B212" s="1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1"/>
      <c r="N212" s="3"/>
      <c r="O212" s="3"/>
      <c r="P212" s="3"/>
      <c r="Q212" s="3"/>
      <c r="R212" s="3"/>
      <c r="S212" s="3"/>
      <c r="T212" s="3"/>
      <c r="U212" s="3"/>
      <c r="V212" s="3"/>
      <c r="W212" s="3"/>
    </row>
    <row r="213" spans="1:23" ht="15.75" customHeight="1">
      <c r="A213" s="1" t="s">
        <v>140</v>
      </c>
      <c r="B213" s="1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1" t="s">
        <v>140</v>
      </c>
      <c r="N213" s="3"/>
      <c r="O213" s="3"/>
      <c r="P213" s="3"/>
      <c r="Q213" s="3"/>
      <c r="R213" s="3"/>
      <c r="S213" s="3"/>
      <c r="T213" s="3"/>
      <c r="U213" s="3"/>
      <c r="V213" s="3"/>
      <c r="W213" s="3"/>
    </row>
    <row r="214" spans="1:23" ht="15.75" customHeight="1">
      <c r="A214" s="1"/>
      <c r="B214" s="1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1"/>
      <c r="N214" s="3"/>
      <c r="O214" s="3"/>
      <c r="P214" s="3"/>
      <c r="Q214" s="3"/>
      <c r="R214" s="3"/>
      <c r="S214" s="3"/>
      <c r="T214" s="3"/>
      <c r="U214" s="3"/>
      <c r="V214" s="3"/>
      <c r="W214" s="3"/>
    </row>
    <row r="215" spans="1:23" ht="15.75" customHeight="1">
      <c r="A215" s="1"/>
      <c r="B215" s="1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1"/>
      <c r="N215" s="3"/>
      <c r="O215" s="3"/>
      <c r="P215" s="3"/>
      <c r="Q215" s="3"/>
      <c r="R215" s="3"/>
      <c r="S215" s="3"/>
      <c r="T215" s="3"/>
      <c r="U215" s="3"/>
      <c r="V215" s="3"/>
      <c r="W215" s="3"/>
    </row>
    <row r="216" spans="1:23" ht="15.75" customHeight="1">
      <c r="A216" s="51" t="s">
        <v>144</v>
      </c>
      <c r="B216" s="51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51" t="s">
        <v>145</v>
      </c>
      <c r="N216" s="3"/>
      <c r="O216" s="3"/>
      <c r="P216" s="3"/>
      <c r="Q216" s="3"/>
      <c r="R216" s="3"/>
      <c r="S216" s="3"/>
      <c r="T216" s="3"/>
      <c r="U216" s="3"/>
      <c r="V216" s="3"/>
      <c r="W216" s="3"/>
    </row>
    <row r="217" spans="1:23" ht="15.75" customHeight="1">
      <c r="A217" s="1"/>
      <c r="B217" s="1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1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8" spans="1:23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</row>
    <row r="219" spans="1:23" ht="15.75" customHeight="1">
      <c r="A219" s="51" t="s">
        <v>146</v>
      </c>
      <c r="B219" s="51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51" t="s">
        <v>146</v>
      </c>
      <c r="N219" s="3"/>
      <c r="O219" s="3"/>
      <c r="P219" s="3"/>
      <c r="Q219" s="3"/>
      <c r="R219" s="3"/>
      <c r="S219" s="3"/>
      <c r="T219" s="3"/>
      <c r="U219" s="3"/>
      <c r="V219" s="3"/>
      <c r="W219" s="3"/>
    </row>
    <row r="220" spans="1:23" ht="15.75" customHeight="1">
      <c r="A220" s="1"/>
      <c r="B220" s="1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51"/>
      <c r="N220" s="3"/>
      <c r="O220" s="3"/>
      <c r="P220" s="3"/>
      <c r="Q220" s="3"/>
      <c r="R220" s="3"/>
      <c r="S220" s="3"/>
      <c r="T220" s="3"/>
      <c r="U220" s="3"/>
      <c r="V220" s="3"/>
      <c r="W220" s="3"/>
    </row>
    <row r="221" spans="1:23" ht="15.75" customHeight="1">
      <c r="A221" s="1"/>
      <c r="B221" s="1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1"/>
      <c r="N221" s="3"/>
      <c r="O221" s="3"/>
      <c r="P221" s="3"/>
      <c r="Q221" s="3"/>
      <c r="R221" s="3"/>
      <c r="S221" s="3"/>
      <c r="T221" s="3"/>
      <c r="U221" s="3"/>
      <c r="V221" s="3"/>
      <c r="W221" s="3"/>
    </row>
    <row r="222" spans="1:23" ht="15.75" customHeight="1">
      <c r="A222" s="1" t="s">
        <v>147</v>
      </c>
      <c r="B222" s="1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1" t="s">
        <v>147</v>
      </c>
      <c r="N222" s="3"/>
      <c r="O222" s="3"/>
      <c r="P222" s="3"/>
      <c r="Q222" s="3"/>
      <c r="R222" s="3"/>
      <c r="S222" s="3"/>
      <c r="T222" s="3"/>
      <c r="U222" s="3"/>
      <c r="V222" s="3"/>
      <c r="W222" s="3"/>
    </row>
    <row r="223" spans="1:23" ht="15.75" customHeight="1">
      <c r="A223" s="1"/>
      <c r="B223" s="1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1"/>
      <c r="N223" s="3"/>
      <c r="O223" s="3"/>
      <c r="P223" s="3"/>
      <c r="Q223" s="3"/>
      <c r="R223" s="3"/>
      <c r="S223" s="3"/>
      <c r="T223" s="3"/>
      <c r="U223" s="3"/>
      <c r="V223" s="3"/>
      <c r="W223" s="3"/>
    </row>
    <row r="224" spans="1:23" ht="15.75" customHeight="1">
      <c r="A224" s="1"/>
      <c r="B224" s="1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1"/>
      <c r="N224" s="3"/>
      <c r="O224" s="3"/>
      <c r="P224" s="3"/>
      <c r="Q224" s="3"/>
      <c r="R224" s="3"/>
      <c r="S224" s="3"/>
      <c r="T224" s="3"/>
      <c r="U224" s="3"/>
      <c r="V224" s="3"/>
      <c r="W224" s="3"/>
    </row>
    <row r="225" spans="1:23" ht="15.75" customHeight="1">
      <c r="A225" s="1" t="s">
        <v>148</v>
      </c>
      <c r="B225" s="1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1" t="s">
        <v>148</v>
      </c>
      <c r="N225" s="3"/>
      <c r="O225" s="3"/>
      <c r="P225" s="3"/>
      <c r="Q225" s="3"/>
      <c r="R225" s="3"/>
      <c r="S225" s="3"/>
      <c r="T225" s="3"/>
      <c r="U225" s="3"/>
      <c r="V225" s="3"/>
      <c r="W225" s="3"/>
    </row>
    <row r="226" spans="1:23" ht="15.75" customHeight="1">
      <c r="A226" s="1"/>
      <c r="B226" s="1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1"/>
      <c r="N226" s="3"/>
      <c r="O226" s="3"/>
      <c r="P226" s="3"/>
      <c r="Q226" s="3"/>
      <c r="R226" s="3"/>
      <c r="S226" s="3"/>
      <c r="T226" s="3"/>
      <c r="U226" s="3"/>
      <c r="V226" s="3"/>
      <c r="W226" s="3"/>
    </row>
    <row r="227" spans="1:23" ht="15.75" customHeight="1">
      <c r="A227" s="1"/>
      <c r="B227" s="1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1"/>
      <c r="N227" s="3"/>
      <c r="O227" s="3"/>
      <c r="P227" s="3"/>
      <c r="Q227" s="3"/>
      <c r="R227" s="3"/>
      <c r="S227" s="3"/>
      <c r="T227" s="3"/>
      <c r="U227" s="3"/>
      <c r="V227" s="3"/>
      <c r="W227" s="3"/>
    </row>
    <row r="228" spans="1:23" ht="15.75" customHeight="1">
      <c r="A228" s="1" t="s">
        <v>140</v>
      </c>
      <c r="B228" s="1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1" t="s">
        <v>140</v>
      </c>
      <c r="N228" s="3"/>
      <c r="O228" s="3"/>
      <c r="P228" s="3"/>
      <c r="Q228" s="3"/>
      <c r="R228" s="3"/>
      <c r="S228" s="3"/>
      <c r="T228" s="3"/>
      <c r="U228" s="3"/>
      <c r="V228" s="3"/>
      <c r="W228" s="3"/>
    </row>
    <row r="229" spans="1:23" ht="15.75" customHeight="1"/>
    <row r="230" spans="1:23" ht="15.75" customHeight="1"/>
    <row r="231" spans="1:23" ht="15.75" customHeight="1"/>
    <row r="232" spans="1:23" ht="15.75" customHeight="1"/>
    <row r="233" spans="1:23" ht="15.75" customHeight="1"/>
    <row r="234" spans="1:23" ht="15.75" customHeight="1"/>
    <row r="235" spans="1:23" ht="15.75" customHeight="1"/>
    <row r="236" spans="1:23" ht="15.75" customHeight="1"/>
    <row r="237" spans="1:23" ht="15.75" customHeight="1"/>
    <row r="238" spans="1:23" ht="15.75" customHeight="1"/>
    <row r="239" spans="1:23" ht="15.75" customHeight="1"/>
    <row r="240" spans="1:2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38">
    <mergeCell ref="D134:G134"/>
    <mergeCell ref="H134:I134"/>
    <mergeCell ref="B134:C134"/>
    <mergeCell ref="B135:C135"/>
    <mergeCell ref="D135:G135"/>
    <mergeCell ref="H135:I135"/>
    <mergeCell ref="B136:C136"/>
    <mergeCell ref="D136:G136"/>
    <mergeCell ref="H136:I136"/>
    <mergeCell ref="B127:C127"/>
    <mergeCell ref="D127:G127"/>
    <mergeCell ref="H127:I127"/>
    <mergeCell ref="B128:C128"/>
    <mergeCell ref="D128:G128"/>
    <mergeCell ref="H128:I128"/>
    <mergeCell ref="H129:I129"/>
    <mergeCell ref="A132:A133"/>
    <mergeCell ref="B132:G132"/>
    <mergeCell ref="H132:I133"/>
    <mergeCell ref="B133:C133"/>
    <mergeCell ref="D133:G133"/>
    <mergeCell ref="D126:G126"/>
    <mergeCell ref="H126:I126"/>
    <mergeCell ref="B124:C124"/>
    <mergeCell ref="D124:G124"/>
    <mergeCell ref="H124:I124"/>
    <mergeCell ref="B125:C125"/>
    <mergeCell ref="D125:G125"/>
    <mergeCell ref="H125:I125"/>
    <mergeCell ref="B126:C126"/>
    <mergeCell ref="A119:A120"/>
    <mergeCell ref="B119:G119"/>
    <mergeCell ref="H119:I120"/>
    <mergeCell ref="B120:C120"/>
    <mergeCell ref="D120:G120"/>
    <mergeCell ref="D123:G123"/>
    <mergeCell ref="H123:I123"/>
    <mergeCell ref="B121:C121"/>
    <mergeCell ref="D121:G121"/>
    <mergeCell ref="H121:I121"/>
    <mergeCell ref="B122:C122"/>
    <mergeCell ref="D122:G122"/>
    <mergeCell ref="H122:I122"/>
    <mergeCell ref="B123:C123"/>
    <mergeCell ref="O108:V109"/>
    <mergeCell ref="A112:A113"/>
    <mergeCell ref="B112:K112"/>
    <mergeCell ref="B113:C113"/>
    <mergeCell ref="D113:E113"/>
    <mergeCell ref="J113:K113"/>
    <mergeCell ref="H115:I115"/>
    <mergeCell ref="J115:K115"/>
    <mergeCell ref="F113:G113"/>
    <mergeCell ref="H113:I113"/>
    <mergeCell ref="B114:C114"/>
    <mergeCell ref="D114:E115"/>
    <mergeCell ref="H114:I114"/>
    <mergeCell ref="J114:K114"/>
    <mergeCell ref="B115:C115"/>
    <mergeCell ref="F114:G114"/>
    <mergeCell ref="F115:G115"/>
    <mergeCell ref="A103:A105"/>
    <mergeCell ref="B103:B105"/>
    <mergeCell ref="C103:D103"/>
    <mergeCell ref="E103:L103"/>
    <mergeCell ref="C104:D105"/>
    <mergeCell ref="E104:F105"/>
    <mergeCell ref="G104:H105"/>
    <mergeCell ref="C108:L109"/>
    <mergeCell ref="M108:N109"/>
    <mergeCell ref="W104:X105"/>
    <mergeCell ref="W106:X106"/>
    <mergeCell ref="W107:X107"/>
    <mergeCell ref="I104:J105"/>
    <mergeCell ref="K104:L105"/>
    <mergeCell ref="M104:N104"/>
    <mergeCell ref="O104:P104"/>
    <mergeCell ref="Q104:R104"/>
    <mergeCell ref="S104:T104"/>
    <mergeCell ref="U104:V104"/>
    <mergeCell ref="H86:I86"/>
    <mergeCell ref="J86:K86"/>
    <mergeCell ref="A84:A85"/>
    <mergeCell ref="B85:C85"/>
    <mergeCell ref="D85:E85"/>
    <mergeCell ref="H85:I85"/>
    <mergeCell ref="J85:K85"/>
    <mergeCell ref="B86:C86"/>
    <mergeCell ref="D86:E87"/>
    <mergeCell ref="J87:K87"/>
    <mergeCell ref="E90:N90"/>
    <mergeCell ref="Q90:AB90"/>
    <mergeCell ref="K91:L92"/>
    <mergeCell ref="M91:N92"/>
    <mergeCell ref="AA91:AB91"/>
    <mergeCell ref="F99:G99"/>
    <mergeCell ref="H99:I99"/>
    <mergeCell ref="M103:V103"/>
    <mergeCell ref="W103:X103"/>
    <mergeCell ref="G91:H92"/>
    <mergeCell ref="I91:J92"/>
    <mergeCell ref="C94:N95"/>
    <mergeCell ref="O94:P95"/>
    <mergeCell ref="Q94:R95"/>
    <mergeCell ref="B98:K98"/>
    <mergeCell ref="J99:K99"/>
    <mergeCell ref="B99:C99"/>
    <mergeCell ref="D99:E99"/>
    <mergeCell ref="B100:C100"/>
    <mergeCell ref="D100:E100"/>
    <mergeCell ref="F100:G100"/>
    <mergeCell ref="H100:I100"/>
    <mergeCell ref="J100:K100"/>
    <mergeCell ref="O90:P91"/>
    <mergeCell ref="Q91:R91"/>
    <mergeCell ref="S91:T91"/>
    <mergeCell ref="U91:V91"/>
    <mergeCell ref="W91:X91"/>
    <mergeCell ref="Y91:Z91"/>
    <mergeCell ref="S94:AB95"/>
    <mergeCell ref="AC90:AD90"/>
    <mergeCell ref="AC91:AD92"/>
    <mergeCell ref="AC93:AD93"/>
    <mergeCell ref="F70:G70"/>
    <mergeCell ref="H70:I70"/>
    <mergeCell ref="J70:K70"/>
    <mergeCell ref="H71:I71"/>
    <mergeCell ref="J71:K71"/>
    <mergeCell ref="AA76:AB77"/>
    <mergeCell ref="AA78:AB78"/>
    <mergeCell ref="AA79:AB79"/>
    <mergeCell ref="Q80:Z81"/>
    <mergeCell ref="M80:N81"/>
    <mergeCell ref="O80:P81"/>
    <mergeCell ref="E76:F77"/>
    <mergeCell ref="G76:H77"/>
    <mergeCell ref="I76:J77"/>
    <mergeCell ref="K76:L77"/>
    <mergeCell ref="C80:L81"/>
    <mergeCell ref="D69:E72"/>
    <mergeCell ref="B70:C70"/>
    <mergeCell ref="B71:C71"/>
    <mergeCell ref="B72:C72"/>
    <mergeCell ref="B75:B77"/>
    <mergeCell ref="A67:A68"/>
    <mergeCell ref="B67:K67"/>
    <mergeCell ref="B68:C68"/>
    <mergeCell ref="F68:G68"/>
    <mergeCell ref="H68:I68"/>
    <mergeCell ref="J68:K68"/>
    <mergeCell ref="B69:C69"/>
    <mergeCell ref="J69:K69"/>
    <mergeCell ref="F69:G69"/>
    <mergeCell ref="H69:I69"/>
    <mergeCell ref="D68:E68"/>
    <mergeCell ref="U63:V64"/>
    <mergeCell ref="W63:AF64"/>
    <mergeCell ref="Y57:Z57"/>
    <mergeCell ref="AA57:AB57"/>
    <mergeCell ref="C63:H64"/>
    <mergeCell ref="I63:J64"/>
    <mergeCell ref="K63:P64"/>
    <mergeCell ref="Q63:R64"/>
    <mergeCell ref="S63:T64"/>
    <mergeCell ref="AC57:AD57"/>
    <mergeCell ref="AE57:AF57"/>
    <mergeCell ref="AG57:AH58"/>
    <mergeCell ref="AG59:AH59"/>
    <mergeCell ref="AG60:AH60"/>
    <mergeCell ref="AG61:AH61"/>
    <mergeCell ref="AG62:AH62"/>
    <mergeCell ref="E56:J56"/>
    <mergeCell ref="K56:L56"/>
    <mergeCell ref="M56:P56"/>
    <mergeCell ref="Q56:R57"/>
    <mergeCell ref="S56:AF56"/>
    <mergeCell ref="AG56:AH56"/>
    <mergeCell ref="S57:T57"/>
    <mergeCell ref="J72:K72"/>
    <mergeCell ref="E75:L75"/>
    <mergeCell ref="O75:Z75"/>
    <mergeCell ref="AA75:AB75"/>
    <mergeCell ref="M75:N76"/>
    <mergeCell ref="O76:P76"/>
    <mergeCell ref="Q76:R76"/>
    <mergeCell ref="S76:T76"/>
    <mergeCell ref="U76:V76"/>
    <mergeCell ref="W76:X76"/>
    <mergeCell ref="Y76:Z76"/>
    <mergeCell ref="A150:B150"/>
    <mergeCell ref="C150:E150"/>
    <mergeCell ref="A163:B163"/>
    <mergeCell ref="A164:B164"/>
    <mergeCell ref="D164:E164"/>
    <mergeCell ref="F164:G164"/>
    <mergeCell ref="F71:G71"/>
    <mergeCell ref="F72:G72"/>
    <mergeCell ref="H72:I72"/>
    <mergeCell ref="B87:C87"/>
    <mergeCell ref="F87:G87"/>
    <mergeCell ref="A90:A92"/>
    <mergeCell ref="B90:B92"/>
    <mergeCell ref="C90:D90"/>
    <mergeCell ref="C91:D92"/>
    <mergeCell ref="E91:F92"/>
    <mergeCell ref="H87:I87"/>
    <mergeCell ref="A98:A99"/>
    <mergeCell ref="C75:D75"/>
    <mergeCell ref="C76:D77"/>
    <mergeCell ref="B84:K84"/>
    <mergeCell ref="A75:A77"/>
    <mergeCell ref="F85:G85"/>
    <mergeCell ref="F86:G86"/>
    <mergeCell ref="B144:C144"/>
    <mergeCell ref="D144:G144"/>
    <mergeCell ref="H144:I144"/>
    <mergeCell ref="B145:C145"/>
    <mergeCell ref="D145:G145"/>
    <mergeCell ref="H145:I145"/>
    <mergeCell ref="H146:I146"/>
    <mergeCell ref="A149:B149"/>
    <mergeCell ref="C149:E149"/>
    <mergeCell ref="D140:G140"/>
    <mergeCell ref="H140:I140"/>
    <mergeCell ref="B141:C141"/>
    <mergeCell ref="D141:G141"/>
    <mergeCell ref="H141:I141"/>
    <mergeCell ref="B142:C142"/>
    <mergeCell ref="B143:C143"/>
    <mergeCell ref="D143:G143"/>
    <mergeCell ref="H143:I143"/>
    <mergeCell ref="A190:W190"/>
    <mergeCell ref="A192:W192"/>
    <mergeCell ref="A170:B170"/>
    <mergeCell ref="A171:B171"/>
    <mergeCell ref="C171:D171"/>
    <mergeCell ref="A172:B172"/>
    <mergeCell ref="C172:D172"/>
    <mergeCell ref="A173:B173"/>
    <mergeCell ref="C173:D173"/>
    <mergeCell ref="A169:B169"/>
    <mergeCell ref="C169:D169"/>
    <mergeCell ref="C170:D170"/>
    <mergeCell ref="A178:W178"/>
    <mergeCell ref="A180:W180"/>
    <mergeCell ref="A182:W182"/>
    <mergeCell ref="A184:W184"/>
    <mergeCell ref="A186:W186"/>
    <mergeCell ref="A188:W188"/>
    <mergeCell ref="A161:B161"/>
    <mergeCell ref="D161:E161"/>
    <mergeCell ref="F161:G161"/>
    <mergeCell ref="A162:B162"/>
    <mergeCell ref="F162:G162"/>
    <mergeCell ref="F163:G163"/>
    <mergeCell ref="D162:E162"/>
    <mergeCell ref="D163:E163"/>
    <mergeCell ref="A168:B168"/>
    <mergeCell ref="C168:D168"/>
    <mergeCell ref="U57:V57"/>
    <mergeCell ref="W57:X57"/>
    <mergeCell ref="D159:E159"/>
    <mergeCell ref="D160:E160"/>
    <mergeCell ref="A152:B152"/>
    <mergeCell ref="C152:E152"/>
    <mergeCell ref="A154:B154"/>
    <mergeCell ref="C154:E154"/>
    <mergeCell ref="A159:B159"/>
    <mergeCell ref="F159:G159"/>
    <mergeCell ref="F160:G160"/>
    <mergeCell ref="A160:B160"/>
    <mergeCell ref="D139:G139"/>
    <mergeCell ref="H139:I139"/>
    <mergeCell ref="B137:C137"/>
    <mergeCell ref="D137:G137"/>
    <mergeCell ref="H137:I137"/>
    <mergeCell ref="B138:C138"/>
    <mergeCell ref="D138:G138"/>
    <mergeCell ref="H138:I138"/>
    <mergeCell ref="B139:C139"/>
    <mergeCell ref="D142:G142"/>
    <mergeCell ref="H142:I142"/>
    <mergeCell ref="B140:C140"/>
    <mergeCell ref="A56:A58"/>
    <mergeCell ref="B56:B58"/>
    <mergeCell ref="AA43:AB44"/>
    <mergeCell ref="AC43:AL44"/>
    <mergeCell ref="C43:J44"/>
    <mergeCell ref="K43:L44"/>
    <mergeCell ref="M43:N44"/>
    <mergeCell ref="O43:T44"/>
    <mergeCell ref="U43:V44"/>
    <mergeCell ref="W43:X44"/>
    <mergeCell ref="Y43:Z44"/>
    <mergeCell ref="D48:E48"/>
    <mergeCell ref="D49:E53"/>
    <mergeCell ref="A47:A48"/>
    <mergeCell ref="B47:K47"/>
    <mergeCell ref="B48:C48"/>
    <mergeCell ref="F48:G48"/>
    <mergeCell ref="H48:I48"/>
    <mergeCell ref="J48:K48"/>
    <mergeCell ref="J49:K49"/>
    <mergeCell ref="F49:G49"/>
    <mergeCell ref="H49:I49"/>
    <mergeCell ref="F50:G50"/>
    <mergeCell ref="H50:I50"/>
    <mergeCell ref="C56:D56"/>
    <mergeCell ref="C57:D58"/>
    <mergeCell ref="E57:F58"/>
    <mergeCell ref="G57:H58"/>
    <mergeCell ref="I57:J58"/>
    <mergeCell ref="K57:L58"/>
    <mergeCell ref="M57:N58"/>
    <mergeCell ref="O57:P58"/>
    <mergeCell ref="B49:C49"/>
    <mergeCell ref="B50:C50"/>
    <mergeCell ref="B51:C51"/>
    <mergeCell ref="B52:C52"/>
    <mergeCell ref="B53:C53"/>
    <mergeCell ref="J50:K50"/>
    <mergeCell ref="H51:I51"/>
    <mergeCell ref="J51:K51"/>
    <mergeCell ref="F51:G51"/>
    <mergeCell ref="F52:G52"/>
    <mergeCell ref="H52:I52"/>
    <mergeCell ref="J52:K52"/>
    <mergeCell ref="F53:G53"/>
    <mergeCell ref="H53:I53"/>
    <mergeCell ref="J53:K53"/>
    <mergeCell ref="AM38:AN38"/>
    <mergeCell ref="AM39:AN39"/>
    <mergeCell ref="AM40:AN40"/>
    <mergeCell ref="AM41:AN41"/>
    <mergeCell ref="AM42:AN42"/>
    <mergeCell ref="B31:C31"/>
    <mergeCell ref="F31:G31"/>
    <mergeCell ref="A35:A37"/>
    <mergeCell ref="B35:B37"/>
    <mergeCell ref="C35:D35"/>
    <mergeCell ref="C36:D37"/>
    <mergeCell ref="E36:F37"/>
    <mergeCell ref="B29:C29"/>
    <mergeCell ref="F29:G29"/>
    <mergeCell ref="H29:I29"/>
    <mergeCell ref="J29:K29"/>
    <mergeCell ref="B30:C30"/>
    <mergeCell ref="F30:G30"/>
    <mergeCell ref="H30:I30"/>
    <mergeCell ref="J30:K30"/>
    <mergeCell ref="A25:A26"/>
    <mergeCell ref="B26:C26"/>
    <mergeCell ref="D26:E26"/>
    <mergeCell ref="H26:I26"/>
    <mergeCell ref="J26:K26"/>
    <mergeCell ref="B27:C27"/>
    <mergeCell ref="D27:E31"/>
    <mergeCell ref="H31:I31"/>
    <mergeCell ref="J31:K31"/>
    <mergeCell ref="E35:N35"/>
    <mergeCell ref="O35:P35"/>
    <mergeCell ref="Q35:V35"/>
    <mergeCell ref="W35:AL35"/>
    <mergeCell ref="AM35:AN35"/>
    <mergeCell ref="Y36:Z36"/>
    <mergeCell ref="AA36:AB36"/>
    <mergeCell ref="AC36:AD36"/>
    <mergeCell ref="AE36:AF36"/>
    <mergeCell ref="AG36:AH36"/>
    <mergeCell ref="AI36:AJ36"/>
    <mergeCell ref="AK36:AL36"/>
    <mergeCell ref="AM36:AN37"/>
    <mergeCell ref="U36:V36"/>
    <mergeCell ref="W36:X36"/>
    <mergeCell ref="G36:H37"/>
    <mergeCell ref="I36:J37"/>
    <mergeCell ref="K36:L37"/>
    <mergeCell ref="M36:N36"/>
    <mergeCell ref="O36:P37"/>
    <mergeCell ref="Q36:R37"/>
    <mergeCell ref="S36:T37"/>
    <mergeCell ref="B25:K25"/>
    <mergeCell ref="F26:G26"/>
    <mergeCell ref="F27:G27"/>
    <mergeCell ref="H27:I27"/>
    <mergeCell ref="J27:K27"/>
    <mergeCell ref="B28:C28"/>
    <mergeCell ref="F28:G28"/>
    <mergeCell ref="H28:I28"/>
    <mergeCell ref="J28:K28"/>
    <mergeCell ref="AC21:AD21"/>
    <mergeCell ref="M15:N16"/>
    <mergeCell ref="O15:P16"/>
    <mergeCell ref="Q15:R15"/>
    <mergeCell ref="S15:T15"/>
    <mergeCell ref="U15:V15"/>
    <mergeCell ref="W15:X15"/>
    <mergeCell ref="Y15:Z15"/>
    <mergeCell ref="C22:H23"/>
    <mergeCell ref="I22:J23"/>
    <mergeCell ref="K22:P23"/>
    <mergeCell ref="Q22:R23"/>
    <mergeCell ref="S22:T23"/>
    <mergeCell ref="U22:AB23"/>
    <mergeCell ref="A14:A16"/>
    <mergeCell ref="B14:B16"/>
    <mergeCell ref="M14:P14"/>
    <mergeCell ref="AA15:AB15"/>
    <mergeCell ref="AC15:AD16"/>
    <mergeCell ref="AC17:AD17"/>
    <mergeCell ref="AC18:AD18"/>
    <mergeCell ref="AC19:AD19"/>
    <mergeCell ref="AC20:AD20"/>
    <mergeCell ref="E14:J14"/>
    <mergeCell ref="K14:L14"/>
    <mergeCell ref="Q14:AB14"/>
    <mergeCell ref="AC14:AD14"/>
    <mergeCell ref="C14:D14"/>
    <mergeCell ref="C15:D16"/>
    <mergeCell ref="E15:F16"/>
    <mergeCell ref="G15:H16"/>
    <mergeCell ref="I15:J16"/>
    <mergeCell ref="K15:L16"/>
    <mergeCell ref="M9:Q9"/>
    <mergeCell ref="R9:V9"/>
    <mergeCell ref="R10:AA10"/>
    <mergeCell ref="A8:B8"/>
    <mergeCell ref="C8:G8"/>
    <mergeCell ref="H8:L8"/>
    <mergeCell ref="M8:Q8"/>
    <mergeCell ref="R8:V8"/>
    <mergeCell ref="W8:AA8"/>
    <mergeCell ref="A9:B9"/>
    <mergeCell ref="W9:AA9"/>
    <mergeCell ref="C9:G9"/>
    <mergeCell ref="H9:L9"/>
    <mergeCell ref="A10:B10"/>
    <mergeCell ref="C10:Q10"/>
  </mergeCells>
  <conditionalFormatting sqref="D18:D21 D65 F65 H65 J65 L65 R17:R21 T19:T21 V19:V21 X19:X21 Z19:Z21 AB17:AB21">
    <cfRule type="expression" dxfId="301" priority="1">
      <formula>C17="✖"</formula>
    </cfRule>
  </conditionalFormatting>
  <conditionalFormatting sqref="C17:H17 E18:H21 F107">
    <cfRule type="expression" dxfId="300" priority="2">
      <formula>B17="✖"</formula>
    </cfRule>
  </conditionalFormatting>
  <conditionalFormatting sqref="H107">
    <cfRule type="expression" dxfId="299" priority="3">
      <formula>G107="✖"</formula>
    </cfRule>
  </conditionalFormatting>
  <conditionalFormatting sqref="L107 N107 P107 R107 T107 V107">
    <cfRule type="expression" dxfId="298" priority="4">
      <formula>K107="✖"</formula>
    </cfRule>
  </conditionalFormatting>
  <conditionalFormatting sqref="J96:J97">
    <cfRule type="expression" dxfId="297" priority="5">
      <formula>I96="✖"</formula>
    </cfRule>
  </conditionalFormatting>
  <conditionalFormatting sqref="S17:Z18">
    <cfRule type="expression" dxfId="296" priority="6">
      <formula>R17="✖"</formula>
    </cfRule>
  </conditionalFormatting>
  <conditionalFormatting sqref="D38:D42 J42 AD38:AD42 AF38:AF42 AH38:AH42 AJ38:AJ42 AL38:AL42">
    <cfRule type="expression" dxfId="295" priority="7">
      <formula>C38="✖"</formula>
    </cfRule>
  </conditionalFormatting>
  <conditionalFormatting sqref="E40:F42">
    <cfRule type="expression" dxfId="294" priority="8">
      <formula>D40="✖"</formula>
    </cfRule>
  </conditionalFormatting>
  <conditionalFormatting sqref="G40:H42">
    <cfRule type="expression" dxfId="293" priority="9">
      <formula>F40="✖"</formula>
    </cfRule>
  </conditionalFormatting>
  <conditionalFormatting sqref="I38:J41">
    <cfRule type="expression" dxfId="292" priority="10">
      <formula>H38="✖"</formula>
    </cfRule>
  </conditionalFormatting>
  <conditionalFormatting sqref="N38:N42 X38:X42 Z38:Z42 AB38:AB42">
    <cfRule type="expression" dxfId="291" priority="11">
      <formula>M38="✖"</formula>
    </cfRule>
  </conditionalFormatting>
  <conditionalFormatting sqref="D59:D62 F59:F62 H59:H62 X59:X62 Z59:Z62 AB59:AB62 AD59:AD62 AF59:AF62">
    <cfRule type="expression" dxfId="290" priority="12">
      <formula>C59="✖"</formula>
    </cfRule>
  </conditionalFormatting>
  <conditionalFormatting sqref="R59:R62 T59:T62 V59:V62">
    <cfRule type="expression" dxfId="289" priority="13">
      <formula>Q59="✖"</formula>
    </cfRule>
  </conditionalFormatting>
  <conditionalFormatting sqref="D78:D79 F78:F79 H78:H79 J78:J79">
    <cfRule type="expression" dxfId="288" priority="14">
      <formula>C78="✖"</formula>
    </cfRule>
  </conditionalFormatting>
  <conditionalFormatting sqref="N78:N79 P78:P79">
    <cfRule type="expression" dxfId="287" priority="15">
      <formula>M78="✖"</formula>
    </cfRule>
  </conditionalFormatting>
  <conditionalFormatting sqref="R78:R79 T78:T79 V78:V79 X78:X79 Z78:Z79">
    <cfRule type="expression" dxfId="286" priority="16">
      <formula>Q78="✖"</formula>
    </cfRule>
  </conditionalFormatting>
  <conditionalFormatting sqref="D93 F93 H93 J93 L93">
    <cfRule type="expression" dxfId="285" priority="17">
      <formula>C93="✖"</formula>
    </cfRule>
  </conditionalFormatting>
  <conditionalFormatting sqref="P93 R93">
    <cfRule type="expression" dxfId="284" priority="18">
      <formula>O93="✖"</formula>
    </cfRule>
  </conditionalFormatting>
  <conditionalFormatting sqref="T93 V93 X93 Z93 AB93">
    <cfRule type="expression" dxfId="283" priority="19">
      <formula>S93="✖"</formula>
    </cfRule>
  </conditionalFormatting>
  <conditionalFormatting sqref="D106:D107 F106 H106 J106:J107 L106">
    <cfRule type="expression" dxfId="282" priority="20">
      <formula>C106="✖"</formula>
    </cfRule>
  </conditionalFormatting>
  <conditionalFormatting sqref="N106">
    <cfRule type="expression" dxfId="281" priority="21">
      <formula>M106="✖"</formula>
    </cfRule>
  </conditionalFormatting>
  <conditionalFormatting sqref="P106 R106 T106 V106">
    <cfRule type="expression" dxfId="280" priority="22">
      <formula>O106="✖"</formula>
    </cfRule>
  </conditionalFormatting>
  <conditionalFormatting sqref="E38:H39">
    <cfRule type="expression" dxfId="279" priority="23">
      <formula>D38="✖"</formula>
    </cfRule>
  </conditionalFormatting>
  <conditionalFormatting sqref="N93">
    <cfRule type="expression" dxfId="278" priority="24">
      <formula>M93="✖"</formula>
    </cfRule>
  </conditionalFormatting>
  <conditionalFormatting sqref="L78:L79">
    <cfRule type="expression" dxfId="277" priority="25">
      <formula>K78="✖"</formula>
    </cfRule>
  </conditionalFormatting>
  <conditionalFormatting sqref="L17:P21">
    <cfRule type="expression" dxfId="276" priority="26">
      <formula>#REF!="✖"</formula>
    </cfRule>
  </conditionalFormatting>
  <conditionalFormatting sqref="J17:J21">
    <cfRule type="expression" dxfId="275" priority="27">
      <formula>#REF!="✖"</formula>
    </cfRule>
  </conditionalFormatting>
  <conditionalFormatting sqref="K17:K21">
    <cfRule type="expression" dxfId="274" priority="28">
      <formula>AF17="✖"</formula>
    </cfRule>
  </conditionalFormatting>
  <conditionalFormatting sqref="I17:I21 O38:O42">
    <cfRule type="expression" dxfId="273" priority="29">
      <formula>AJ17="✖"</formula>
    </cfRule>
  </conditionalFormatting>
  <conditionalFormatting sqref="P38:S42">
    <cfRule type="expression" dxfId="272" priority="30">
      <formula>#REF!="✖"</formula>
    </cfRule>
  </conditionalFormatting>
  <conditionalFormatting sqref="K38:L42">
    <cfRule type="expression" dxfId="271" priority="31">
      <formula>J38="✖"</formula>
    </cfRule>
  </conditionalFormatting>
  <conditionalFormatting sqref="T38:T42">
    <cfRule type="expression" dxfId="270" priority="32">
      <formula>#REF!="✖"</formula>
    </cfRule>
  </conditionalFormatting>
  <conditionalFormatting sqref="U38:U42">
    <cfRule type="expression" dxfId="269" priority="33">
      <formula>#REF!="✖"</formula>
    </cfRule>
  </conditionalFormatting>
  <conditionalFormatting sqref="V38:V42">
    <cfRule type="expression" dxfId="268" priority="34">
      <formula>#REF!="✖"</formula>
    </cfRule>
  </conditionalFormatting>
  <conditionalFormatting sqref="L59:P62">
    <cfRule type="expression" dxfId="267" priority="35">
      <formula>#REF!="✖"</formula>
    </cfRule>
  </conditionalFormatting>
  <conditionalFormatting sqref="K59:K62">
    <cfRule type="expression" dxfId="266" priority="36">
      <formula>AJ59="✖"</formula>
    </cfRule>
  </conditionalFormatting>
  <conditionalFormatting sqref="I59:J62">
    <cfRule type="expression" dxfId="265" priority="37">
      <formula>H59="✖"</formula>
    </cfRule>
  </conditionalFormatting>
  <dataValidations count="3">
    <dataValidation type="list" allowBlank="1" showErrorMessage="1" sqref="W8:W9" xr:uid="{00000000-0002-0000-0400-000000000000}">
      <formula1>$AF$1:$AF$7</formula1>
    </dataValidation>
    <dataValidation type="list" allowBlank="1" showErrorMessage="1" sqref="S16 U16 W16 Y16 C18:C21 Q16:Q21 S19:S21 U19:U21 W19:W21 Y19:Y21 AA16:AA21 U37 C38:C42 I42 M37:M42 W37:W42 Y37:Y42 AA37:AA42 AC37:AC42 AE37:AE42 AG37:AG42 AI37:AI42 AK37:AK42 C59:C62 E59:E62 G59:G62 Q58:Q62 S58:S62 U58:U62 W58:W62 Y58:Y62 AA58:AA62 AC58:AC62 AE58:AE62 C78:C79 E78:E79 G78:G79 I78:I79 M77:M79 O77:O79 Q77:Q79 S77:S79 U77:U79 W77:W79 Y77:Y79 C93 E93 G93 I93 K93 O92:O93 Q92:Q93 S92:S93 U92:U93 W92:W93 Y92:Y93 AA92:AA93 E106 G106 K106 M105:M106 O105:O106 Q105:Q106 S105:S106 U105:U106 C106:C107 I106:I107" xr:uid="{00000000-0002-0000-0400-000001000000}">
      <formula1>$M$1:$M$2</formula1>
    </dataValidation>
    <dataValidation type="list" allowBlank="1" showErrorMessage="1" sqref="A2 C65 E65 G65 I65 K65" xr:uid="{00000000-0002-0000-0400-000002000000}">
      <formula1>#REF!</formula1>
    </dataValidation>
  </dataValidations>
  <pageMargins left="0.511811024" right="0.511811024" top="0.78740157499999996" bottom="0.78740157499999996" header="0" footer="0"/>
  <pageSetup paperSize="9" scale="25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575751"/>
  </sheetPr>
  <dimension ref="A1:AK100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9" width="9.140625" customWidth="1"/>
    <col min="10" max="10" width="10" customWidth="1"/>
    <col min="11" max="11" width="9.140625" customWidth="1"/>
    <col min="12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</cols>
  <sheetData>
    <row r="1" spans="1:37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36</v>
      </c>
      <c r="F1" s="59" t="s">
        <v>37</v>
      </c>
      <c r="G1" s="59" t="s">
        <v>151</v>
      </c>
      <c r="H1" s="59" t="s">
        <v>63</v>
      </c>
      <c r="I1" s="59" t="s">
        <v>85</v>
      </c>
      <c r="J1" s="59" t="s">
        <v>152</v>
      </c>
      <c r="K1" s="59" t="s">
        <v>91</v>
      </c>
      <c r="L1" s="59" t="s">
        <v>86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62" t="s">
        <v>161</v>
      </c>
      <c r="Y1" s="62" t="s">
        <v>162</v>
      </c>
      <c r="Z1" s="62" t="s">
        <v>163</v>
      </c>
      <c r="AA1" s="62" t="s">
        <v>164</v>
      </c>
      <c r="AB1" s="62" t="s">
        <v>165</v>
      </c>
      <c r="AC1" s="62" t="s">
        <v>166</v>
      </c>
      <c r="AD1" s="62" t="s">
        <v>44</v>
      </c>
      <c r="AE1" s="62" t="s">
        <v>45</v>
      </c>
      <c r="AF1" s="62" t="s">
        <v>46</v>
      </c>
      <c r="AG1" s="62" t="s">
        <v>47</v>
      </c>
      <c r="AH1" s="62" t="s">
        <v>69</v>
      </c>
      <c r="AI1" s="62" t="s">
        <v>167</v>
      </c>
      <c r="AJ1" s="62" t="s">
        <v>168</v>
      </c>
      <c r="AK1" s="62" t="s">
        <v>38</v>
      </c>
    </row>
    <row r="2" spans="1:37" ht="12.75" customHeight="1">
      <c r="A2" s="63" t="s">
        <v>50</v>
      </c>
      <c r="B2" s="63" t="s">
        <v>112</v>
      </c>
      <c r="C2" s="64">
        <v>0</v>
      </c>
      <c r="D2" s="64">
        <v>0</v>
      </c>
      <c r="E2" s="65">
        <v>0</v>
      </c>
      <c r="F2" s="64">
        <v>0</v>
      </c>
      <c r="G2" s="65">
        <v>0</v>
      </c>
      <c r="H2" s="64">
        <v>0</v>
      </c>
      <c r="I2" s="64">
        <v>0</v>
      </c>
      <c r="J2" s="64">
        <v>0</v>
      </c>
      <c r="K2" s="64">
        <v>0</v>
      </c>
      <c r="L2" s="64">
        <v>0</v>
      </c>
      <c r="M2" s="64">
        <v>0</v>
      </c>
      <c r="N2" s="64">
        <v>0</v>
      </c>
      <c r="O2" s="64">
        <v>0</v>
      </c>
      <c r="P2" s="64">
        <v>0</v>
      </c>
      <c r="Q2" s="64">
        <v>0</v>
      </c>
      <c r="R2" s="64">
        <v>38.22</v>
      </c>
      <c r="S2" s="64">
        <v>0</v>
      </c>
      <c r="T2" s="64">
        <v>0</v>
      </c>
      <c r="U2" s="64">
        <v>0</v>
      </c>
      <c r="V2" s="64">
        <v>0</v>
      </c>
      <c r="W2" s="64">
        <v>0</v>
      </c>
      <c r="X2" s="64">
        <v>25.48</v>
      </c>
      <c r="Y2" s="64">
        <v>0</v>
      </c>
      <c r="Z2" s="64">
        <v>0</v>
      </c>
      <c r="AA2" s="64">
        <v>0</v>
      </c>
      <c r="AB2" s="64">
        <v>0</v>
      </c>
      <c r="AC2" s="64">
        <v>0</v>
      </c>
      <c r="AD2" s="64">
        <v>0</v>
      </c>
      <c r="AE2" s="64">
        <v>0</v>
      </c>
      <c r="AF2" s="64">
        <v>0</v>
      </c>
      <c r="AG2" s="64">
        <v>24</v>
      </c>
      <c r="AH2" s="64">
        <v>0</v>
      </c>
      <c r="AI2" s="64">
        <v>0</v>
      </c>
      <c r="AJ2" s="64">
        <v>0</v>
      </c>
      <c r="AK2" s="64">
        <v>0</v>
      </c>
    </row>
    <row r="3" spans="1:37" ht="12.75" customHeight="1">
      <c r="A3" s="63" t="s">
        <v>51</v>
      </c>
      <c r="B3" s="63" t="s">
        <v>112</v>
      </c>
      <c r="C3" s="64">
        <v>638.14</v>
      </c>
      <c r="D3" s="64">
        <v>0</v>
      </c>
      <c r="E3" s="65">
        <v>0</v>
      </c>
      <c r="F3" s="64">
        <v>0</v>
      </c>
      <c r="G3" s="65">
        <v>0</v>
      </c>
      <c r="H3" s="64">
        <v>0</v>
      </c>
      <c r="I3" s="64">
        <v>0</v>
      </c>
      <c r="J3" s="64">
        <v>0</v>
      </c>
      <c r="K3" s="64">
        <v>0</v>
      </c>
      <c r="L3" s="64">
        <v>0</v>
      </c>
      <c r="M3" s="64">
        <v>871.82</v>
      </c>
      <c r="N3" s="64">
        <v>469.44</v>
      </c>
      <c r="O3" s="64">
        <v>552.03</v>
      </c>
      <c r="P3" s="64">
        <v>0</v>
      </c>
      <c r="Q3" s="64">
        <v>0</v>
      </c>
      <c r="R3" s="64">
        <v>38.22</v>
      </c>
      <c r="S3" s="64">
        <v>0</v>
      </c>
      <c r="T3" s="64">
        <v>0</v>
      </c>
      <c r="U3" s="64">
        <v>0</v>
      </c>
      <c r="V3" s="64">
        <v>0</v>
      </c>
      <c r="W3" s="64">
        <v>0</v>
      </c>
      <c r="X3" s="64">
        <v>25.48</v>
      </c>
      <c r="Y3" s="64">
        <v>0</v>
      </c>
      <c r="Z3" s="64">
        <v>0</v>
      </c>
      <c r="AA3" s="64">
        <v>0</v>
      </c>
      <c r="AB3" s="64">
        <v>0</v>
      </c>
      <c r="AC3" s="64">
        <v>0</v>
      </c>
      <c r="AD3" s="64">
        <v>0</v>
      </c>
      <c r="AE3" s="64">
        <v>0</v>
      </c>
      <c r="AF3" s="64">
        <v>0</v>
      </c>
      <c r="AG3" s="64">
        <v>24</v>
      </c>
      <c r="AH3" s="64">
        <v>0</v>
      </c>
      <c r="AI3" s="64">
        <v>0</v>
      </c>
      <c r="AJ3" s="64">
        <v>0</v>
      </c>
      <c r="AK3" s="64">
        <v>0</v>
      </c>
    </row>
    <row r="4" spans="1:37" ht="12.75" customHeight="1">
      <c r="A4" s="63" t="s">
        <v>52</v>
      </c>
      <c r="B4" s="63" t="s">
        <v>112</v>
      </c>
      <c r="C4" s="64">
        <v>638.14</v>
      </c>
      <c r="D4" s="64">
        <v>0</v>
      </c>
      <c r="E4" s="65">
        <v>0</v>
      </c>
      <c r="F4" s="64">
        <v>0</v>
      </c>
      <c r="G4" s="65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871.82</v>
      </c>
      <c r="N4" s="64">
        <v>469.44</v>
      </c>
      <c r="O4" s="64">
        <v>552.03</v>
      </c>
      <c r="P4" s="64">
        <v>0</v>
      </c>
      <c r="Q4" s="64">
        <v>0</v>
      </c>
      <c r="R4" s="64">
        <v>38.22</v>
      </c>
      <c r="S4" s="64">
        <v>229.52</v>
      </c>
      <c r="T4" s="64">
        <v>0</v>
      </c>
      <c r="U4" s="64">
        <v>0</v>
      </c>
      <c r="V4" s="64">
        <v>0</v>
      </c>
      <c r="W4" s="64">
        <v>0</v>
      </c>
      <c r="X4" s="64">
        <v>25.48</v>
      </c>
      <c r="Y4" s="64">
        <v>127.39</v>
      </c>
      <c r="Z4" s="64">
        <v>0</v>
      </c>
      <c r="AA4" s="64">
        <v>105.1</v>
      </c>
      <c r="AB4" s="64">
        <v>0</v>
      </c>
      <c r="AC4" s="64">
        <v>0</v>
      </c>
      <c r="AD4" s="64">
        <v>139.9</v>
      </c>
      <c r="AE4" s="64">
        <v>190.8</v>
      </c>
      <c r="AF4" s="64">
        <v>226.6</v>
      </c>
      <c r="AG4" s="64">
        <v>24</v>
      </c>
      <c r="AH4" s="64">
        <v>0</v>
      </c>
      <c r="AI4" s="64">
        <v>0</v>
      </c>
      <c r="AJ4" s="64">
        <v>0</v>
      </c>
      <c r="AK4" s="64">
        <v>95.48</v>
      </c>
    </row>
    <row r="5" spans="1:37" ht="12.75" customHeight="1">
      <c r="A5" s="63" t="s">
        <v>53</v>
      </c>
      <c r="B5" s="63" t="s">
        <v>112</v>
      </c>
      <c r="C5" s="64">
        <v>638.14</v>
      </c>
      <c r="D5" s="64">
        <v>0</v>
      </c>
      <c r="E5" s="65">
        <v>58.39</v>
      </c>
      <c r="F5" s="64">
        <v>0</v>
      </c>
      <c r="G5" s="65">
        <v>313.54000000000002</v>
      </c>
      <c r="H5" s="64">
        <v>0</v>
      </c>
      <c r="I5" s="64">
        <v>0</v>
      </c>
      <c r="J5" s="64">
        <v>0</v>
      </c>
      <c r="K5" s="64">
        <v>0</v>
      </c>
      <c r="L5" s="64">
        <v>0</v>
      </c>
      <c r="M5" s="64">
        <v>871.82</v>
      </c>
      <c r="N5" s="64">
        <v>469.44</v>
      </c>
      <c r="O5" s="64">
        <v>552.03</v>
      </c>
      <c r="P5" s="64">
        <v>0</v>
      </c>
      <c r="Q5" s="64">
        <v>0</v>
      </c>
      <c r="R5" s="64">
        <v>38.22</v>
      </c>
      <c r="S5" s="64">
        <v>229.52</v>
      </c>
      <c r="T5" s="64">
        <v>0</v>
      </c>
      <c r="U5" s="64">
        <v>0</v>
      </c>
      <c r="V5" s="64">
        <v>0</v>
      </c>
      <c r="W5" s="64">
        <v>0</v>
      </c>
      <c r="X5" s="64">
        <v>25.48</v>
      </c>
      <c r="Y5" s="64">
        <v>127.39</v>
      </c>
      <c r="Z5" s="64">
        <v>0</v>
      </c>
      <c r="AA5" s="64">
        <v>105.1</v>
      </c>
      <c r="AB5" s="64">
        <v>0</v>
      </c>
      <c r="AC5" s="64">
        <v>0</v>
      </c>
      <c r="AD5" s="64">
        <v>139.9</v>
      </c>
      <c r="AE5" s="64">
        <v>190.8</v>
      </c>
      <c r="AF5" s="64">
        <v>226.6</v>
      </c>
      <c r="AG5" s="64">
        <v>24</v>
      </c>
      <c r="AH5" s="64">
        <v>0</v>
      </c>
      <c r="AI5" s="64">
        <v>94</v>
      </c>
      <c r="AJ5" s="64">
        <v>0</v>
      </c>
      <c r="AK5" s="64">
        <v>95.48</v>
      </c>
    </row>
    <row r="6" spans="1:37" ht="12.75" customHeight="1">
      <c r="A6" s="63" t="s">
        <v>54</v>
      </c>
      <c r="B6" s="63" t="s">
        <v>112</v>
      </c>
      <c r="C6" s="64">
        <v>638.14</v>
      </c>
      <c r="D6" s="64">
        <v>0</v>
      </c>
      <c r="E6" s="65">
        <v>58.39</v>
      </c>
      <c r="F6" s="64">
        <v>95.18</v>
      </c>
      <c r="G6" s="65">
        <v>313.54000000000002</v>
      </c>
      <c r="H6" s="64">
        <v>0</v>
      </c>
      <c r="I6" s="64">
        <v>0</v>
      </c>
      <c r="J6" s="64">
        <v>0</v>
      </c>
      <c r="K6" s="64">
        <v>0</v>
      </c>
      <c r="L6" s="64">
        <v>0</v>
      </c>
      <c r="M6" s="64">
        <v>871.82</v>
      </c>
      <c r="N6" s="64">
        <v>469.44</v>
      </c>
      <c r="O6" s="64">
        <v>552.03</v>
      </c>
      <c r="P6" s="64">
        <v>0</v>
      </c>
      <c r="Q6" s="64">
        <v>0</v>
      </c>
      <c r="R6" s="64">
        <v>38.22</v>
      </c>
      <c r="S6" s="64">
        <v>229.52</v>
      </c>
      <c r="T6" s="64">
        <v>0</v>
      </c>
      <c r="U6" s="64">
        <v>0</v>
      </c>
      <c r="V6" s="64">
        <v>0</v>
      </c>
      <c r="W6" s="64">
        <v>0</v>
      </c>
      <c r="X6" s="64">
        <v>25.48</v>
      </c>
      <c r="Y6" s="64">
        <v>127.39</v>
      </c>
      <c r="Z6" s="64">
        <v>0</v>
      </c>
      <c r="AA6" s="64">
        <v>105.1</v>
      </c>
      <c r="AB6" s="64">
        <v>0</v>
      </c>
      <c r="AC6" s="64">
        <v>0</v>
      </c>
      <c r="AD6" s="64">
        <v>139.9</v>
      </c>
      <c r="AE6" s="64">
        <v>190.8</v>
      </c>
      <c r="AF6" s="64">
        <v>226.6</v>
      </c>
      <c r="AG6" s="64">
        <v>24</v>
      </c>
      <c r="AH6" s="64">
        <v>0</v>
      </c>
      <c r="AI6" s="64">
        <v>94</v>
      </c>
      <c r="AJ6" s="64">
        <v>132</v>
      </c>
      <c r="AK6" s="64">
        <v>95.48</v>
      </c>
    </row>
    <row r="7" spans="1:37" ht="12.75" customHeight="1">
      <c r="A7" s="63" t="s">
        <v>70</v>
      </c>
      <c r="B7" s="63" t="s">
        <v>169</v>
      </c>
      <c r="C7" s="64">
        <v>886.37</v>
      </c>
      <c r="D7" s="64">
        <v>0</v>
      </c>
      <c r="E7" s="65">
        <v>0</v>
      </c>
      <c r="F7" s="64">
        <v>95.18</v>
      </c>
      <c r="G7" s="65">
        <v>313.54000000000002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4">
        <v>887.01</v>
      </c>
      <c r="N7" s="64">
        <v>477.62</v>
      </c>
      <c r="O7" s="64">
        <v>587.05999999999995</v>
      </c>
      <c r="P7" s="64">
        <v>0</v>
      </c>
      <c r="Q7" s="64">
        <v>0</v>
      </c>
      <c r="R7" s="64">
        <v>38.22</v>
      </c>
      <c r="S7" s="64">
        <v>0</v>
      </c>
      <c r="T7" s="64">
        <v>229.52</v>
      </c>
      <c r="U7" s="64">
        <v>229.52</v>
      </c>
      <c r="V7" s="64">
        <v>170.96</v>
      </c>
      <c r="W7" s="64">
        <v>240.44</v>
      </c>
      <c r="X7" s="64">
        <v>25.48</v>
      </c>
      <c r="Y7" s="64">
        <v>0</v>
      </c>
      <c r="Z7" s="64">
        <v>127.39</v>
      </c>
      <c r="AA7" s="64">
        <v>105.1</v>
      </c>
      <c r="AB7" s="64">
        <v>105.1</v>
      </c>
      <c r="AC7" s="64">
        <v>136.94999999999999</v>
      </c>
      <c r="AD7" s="64">
        <v>139.9</v>
      </c>
      <c r="AE7" s="64">
        <v>190.8</v>
      </c>
      <c r="AF7" s="64">
        <v>226.6</v>
      </c>
      <c r="AG7" s="64">
        <v>24</v>
      </c>
      <c r="AH7" s="64">
        <v>120</v>
      </c>
      <c r="AI7" s="64">
        <v>94</v>
      </c>
      <c r="AJ7" s="64">
        <v>132</v>
      </c>
      <c r="AK7" s="64">
        <v>63.63</v>
      </c>
    </row>
    <row r="8" spans="1:37" ht="12.75" customHeight="1">
      <c r="A8" s="63" t="s">
        <v>71</v>
      </c>
      <c r="B8" s="63" t="s">
        <v>169</v>
      </c>
      <c r="C8" s="64">
        <v>886.37</v>
      </c>
      <c r="D8" s="64">
        <v>0</v>
      </c>
      <c r="E8" s="65">
        <v>0</v>
      </c>
      <c r="F8" s="64">
        <v>0</v>
      </c>
      <c r="G8" s="65">
        <v>313.54000000000002</v>
      </c>
      <c r="H8" s="64">
        <v>0</v>
      </c>
      <c r="I8" s="64">
        <v>0</v>
      </c>
      <c r="J8" s="64">
        <v>0</v>
      </c>
      <c r="K8" s="64">
        <v>0</v>
      </c>
      <c r="L8" s="64">
        <v>0</v>
      </c>
      <c r="M8" s="64">
        <v>887.01</v>
      </c>
      <c r="N8" s="64">
        <v>477.62</v>
      </c>
      <c r="O8" s="64">
        <v>587.05999999999995</v>
      </c>
      <c r="P8" s="64">
        <v>0</v>
      </c>
      <c r="Q8" s="64">
        <v>0</v>
      </c>
      <c r="R8" s="64">
        <v>38.22</v>
      </c>
      <c r="S8" s="64">
        <v>0</v>
      </c>
      <c r="T8" s="64">
        <v>229.52</v>
      </c>
      <c r="U8" s="64">
        <v>229.52</v>
      </c>
      <c r="V8" s="64">
        <v>170.96</v>
      </c>
      <c r="W8" s="64">
        <v>240.44</v>
      </c>
      <c r="X8" s="64">
        <v>25.48</v>
      </c>
      <c r="Y8" s="64">
        <v>0</v>
      </c>
      <c r="Z8" s="64">
        <v>127.39</v>
      </c>
      <c r="AA8" s="64">
        <v>105.1</v>
      </c>
      <c r="AB8" s="64">
        <v>105.1</v>
      </c>
      <c r="AC8" s="64">
        <v>136.94999999999999</v>
      </c>
      <c r="AD8" s="64">
        <v>139.9</v>
      </c>
      <c r="AE8" s="64">
        <v>190.8</v>
      </c>
      <c r="AF8" s="64">
        <v>226.6</v>
      </c>
      <c r="AG8" s="64">
        <v>24</v>
      </c>
      <c r="AH8" s="64">
        <v>120</v>
      </c>
      <c r="AI8" s="64">
        <v>94</v>
      </c>
      <c r="AJ8" s="64">
        <v>132</v>
      </c>
      <c r="AK8" s="64">
        <v>63.63</v>
      </c>
    </row>
    <row r="9" spans="1:37" ht="12.75" customHeight="1">
      <c r="A9" s="63" t="s">
        <v>72</v>
      </c>
      <c r="B9" s="63" t="s">
        <v>169</v>
      </c>
      <c r="C9" s="64">
        <v>886.37</v>
      </c>
      <c r="D9" s="64">
        <v>0</v>
      </c>
      <c r="E9" s="65">
        <v>0</v>
      </c>
      <c r="F9" s="64">
        <v>0</v>
      </c>
      <c r="G9" s="65">
        <v>313.54000000000002</v>
      </c>
      <c r="H9" s="64">
        <v>0</v>
      </c>
      <c r="I9" s="64">
        <v>0</v>
      </c>
      <c r="J9" s="64">
        <v>0</v>
      </c>
      <c r="K9" s="64">
        <v>0</v>
      </c>
      <c r="L9" s="64">
        <v>0</v>
      </c>
      <c r="M9" s="64">
        <v>887.01</v>
      </c>
      <c r="N9" s="64">
        <v>477.62</v>
      </c>
      <c r="O9" s="64">
        <v>587.05999999999995</v>
      </c>
      <c r="P9" s="64">
        <v>0</v>
      </c>
      <c r="Q9" s="64">
        <v>0</v>
      </c>
      <c r="R9" s="64">
        <v>38.22</v>
      </c>
      <c r="S9" s="64">
        <v>0</v>
      </c>
      <c r="T9" s="64">
        <v>229.52</v>
      </c>
      <c r="U9" s="64">
        <v>229.52</v>
      </c>
      <c r="V9" s="64">
        <v>170.96</v>
      </c>
      <c r="W9" s="64">
        <v>240.44</v>
      </c>
      <c r="X9" s="64">
        <v>25.48</v>
      </c>
      <c r="Y9" s="64">
        <v>0</v>
      </c>
      <c r="Z9" s="64">
        <v>127.39</v>
      </c>
      <c r="AA9" s="64">
        <v>105.1</v>
      </c>
      <c r="AB9" s="64">
        <v>105.1</v>
      </c>
      <c r="AC9" s="64">
        <v>136.94999999999999</v>
      </c>
      <c r="AD9" s="64">
        <v>139.9</v>
      </c>
      <c r="AE9" s="64">
        <v>190.8</v>
      </c>
      <c r="AF9" s="64">
        <v>226.6</v>
      </c>
      <c r="AG9" s="64">
        <v>24</v>
      </c>
      <c r="AH9" s="64">
        <v>120</v>
      </c>
      <c r="AI9" s="64">
        <v>0</v>
      </c>
      <c r="AJ9" s="64">
        <v>132</v>
      </c>
      <c r="AK9" s="64">
        <v>63.63</v>
      </c>
    </row>
    <row r="10" spans="1:37" ht="12.75" customHeight="1">
      <c r="A10" s="63" t="s">
        <v>73</v>
      </c>
      <c r="B10" s="63" t="s">
        <v>169</v>
      </c>
      <c r="C10" s="64">
        <v>886.37</v>
      </c>
      <c r="D10" s="64">
        <v>0</v>
      </c>
      <c r="E10" s="65">
        <v>0</v>
      </c>
      <c r="F10" s="64">
        <v>0</v>
      </c>
      <c r="G10" s="65">
        <v>313.54000000000002</v>
      </c>
      <c r="H10" s="64">
        <v>0</v>
      </c>
      <c r="I10" s="64">
        <v>0</v>
      </c>
      <c r="J10" s="64">
        <v>0</v>
      </c>
      <c r="K10" s="64">
        <v>0</v>
      </c>
      <c r="L10" s="64">
        <v>0</v>
      </c>
      <c r="M10" s="64">
        <v>887.01</v>
      </c>
      <c r="N10" s="64">
        <v>477.62</v>
      </c>
      <c r="O10" s="64">
        <v>587.05999999999995</v>
      </c>
      <c r="P10" s="64">
        <v>0</v>
      </c>
      <c r="Q10" s="64">
        <v>0</v>
      </c>
      <c r="R10" s="64">
        <v>38.22</v>
      </c>
      <c r="S10" s="64">
        <v>0</v>
      </c>
      <c r="T10" s="64">
        <v>229.52</v>
      </c>
      <c r="U10" s="64">
        <v>229.52</v>
      </c>
      <c r="V10" s="64">
        <v>170.96</v>
      </c>
      <c r="W10" s="64">
        <v>240.44</v>
      </c>
      <c r="X10" s="64">
        <v>25.48</v>
      </c>
      <c r="Y10" s="64">
        <v>0</v>
      </c>
      <c r="Z10" s="64">
        <v>127.39</v>
      </c>
      <c r="AA10" s="64">
        <v>105.1</v>
      </c>
      <c r="AB10" s="64">
        <v>105.1</v>
      </c>
      <c r="AC10" s="64">
        <v>136.94999999999999</v>
      </c>
      <c r="AD10" s="64">
        <v>139.9</v>
      </c>
      <c r="AE10" s="64">
        <v>190.8</v>
      </c>
      <c r="AF10" s="64">
        <v>226.6</v>
      </c>
      <c r="AG10" s="64">
        <v>24</v>
      </c>
      <c r="AH10" s="64">
        <v>120</v>
      </c>
      <c r="AI10" s="64">
        <v>0</v>
      </c>
      <c r="AJ10" s="64">
        <v>132</v>
      </c>
      <c r="AK10" s="64">
        <v>63.63</v>
      </c>
    </row>
    <row r="11" spans="1:37" ht="12.75" customHeight="1">
      <c r="A11" s="63" t="s">
        <v>74</v>
      </c>
      <c r="B11" s="63" t="s">
        <v>169</v>
      </c>
      <c r="C11" s="64">
        <v>886.37</v>
      </c>
      <c r="D11" s="64">
        <v>0</v>
      </c>
      <c r="E11" s="65">
        <v>0</v>
      </c>
      <c r="F11" s="64">
        <v>0</v>
      </c>
      <c r="G11" s="65">
        <v>313.54000000000002</v>
      </c>
      <c r="H11" s="64">
        <v>165.63</v>
      </c>
      <c r="I11" s="64">
        <v>0</v>
      </c>
      <c r="J11" s="64">
        <v>0</v>
      </c>
      <c r="K11" s="64">
        <v>0</v>
      </c>
      <c r="L11" s="64">
        <v>0</v>
      </c>
      <c r="M11" s="64">
        <v>887.01</v>
      </c>
      <c r="N11" s="64">
        <v>477.62</v>
      </c>
      <c r="O11" s="64">
        <v>587.05999999999995</v>
      </c>
      <c r="P11" s="64">
        <v>0</v>
      </c>
      <c r="Q11" s="64">
        <v>0</v>
      </c>
      <c r="R11" s="64">
        <v>38.22</v>
      </c>
      <c r="S11" s="64">
        <v>0</v>
      </c>
      <c r="T11" s="64">
        <v>229.52</v>
      </c>
      <c r="U11" s="64">
        <v>229.52</v>
      </c>
      <c r="V11" s="64">
        <v>170.96</v>
      </c>
      <c r="W11" s="64">
        <v>240.44</v>
      </c>
      <c r="X11" s="64">
        <v>25.48</v>
      </c>
      <c r="Y11" s="64">
        <v>0</v>
      </c>
      <c r="Z11" s="64">
        <v>127.39</v>
      </c>
      <c r="AA11" s="64">
        <v>105.1</v>
      </c>
      <c r="AB11" s="64">
        <v>105.1</v>
      </c>
      <c r="AC11" s="64">
        <v>136.94999999999999</v>
      </c>
      <c r="AD11" s="64">
        <v>139.9</v>
      </c>
      <c r="AE11" s="64">
        <v>190.8</v>
      </c>
      <c r="AF11" s="64">
        <v>226.6</v>
      </c>
      <c r="AG11" s="64">
        <v>24</v>
      </c>
      <c r="AH11" s="64">
        <v>120</v>
      </c>
      <c r="AI11" s="64">
        <v>0</v>
      </c>
      <c r="AJ11" s="64">
        <v>132</v>
      </c>
      <c r="AK11" s="64">
        <v>63.63</v>
      </c>
    </row>
    <row r="12" spans="1:37" ht="12.75" customHeight="1">
      <c r="A12" s="63" t="s">
        <v>80</v>
      </c>
      <c r="B12" s="63" t="s">
        <v>170</v>
      </c>
      <c r="C12" s="64">
        <v>775.37</v>
      </c>
      <c r="D12" s="64">
        <v>443.85</v>
      </c>
      <c r="E12" s="65">
        <v>0</v>
      </c>
      <c r="F12" s="64">
        <v>0</v>
      </c>
      <c r="G12" s="65">
        <v>156.07</v>
      </c>
      <c r="H12" s="64">
        <v>165.63</v>
      </c>
      <c r="I12" s="64">
        <v>0</v>
      </c>
      <c r="J12" s="64">
        <v>0</v>
      </c>
      <c r="K12" s="64">
        <v>0</v>
      </c>
      <c r="L12" s="64">
        <v>0</v>
      </c>
      <c r="M12" s="64">
        <v>887.01</v>
      </c>
      <c r="N12" s="64">
        <v>477.62</v>
      </c>
      <c r="O12" s="64">
        <v>587.05999999999995</v>
      </c>
      <c r="P12" s="64">
        <v>407.21</v>
      </c>
      <c r="Q12" s="64">
        <v>204.2</v>
      </c>
      <c r="R12" s="64">
        <v>38.22</v>
      </c>
      <c r="S12" s="64">
        <v>0</v>
      </c>
      <c r="T12" s="64">
        <v>0</v>
      </c>
      <c r="U12" s="64">
        <v>0</v>
      </c>
      <c r="V12" s="64">
        <v>0</v>
      </c>
      <c r="W12" s="64">
        <v>240.44</v>
      </c>
      <c r="X12" s="64">
        <v>25.48</v>
      </c>
      <c r="Y12" s="64">
        <v>0</v>
      </c>
      <c r="Z12" s="64">
        <v>0</v>
      </c>
      <c r="AA12" s="64">
        <v>0</v>
      </c>
      <c r="AB12" s="64">
        <v>0</v>
      </c>
      <c r="AC12" s="64">
        <v>136.94999999999999</v>
      </c>
      <c r="AD12" s="64">
        <v>139.9</v>
      </c>
      <c r="AE12" s="64">
        <v>190.8</v>
      </c>
      <c r="AF12" s="64">
        <v>226.6</v>
      </c>
      <c r="AG12" s="64">
        <v>24</v>
      </c>
      <c r="AH12" s="64">
        <v>120</v>
      </c>
      <c r="AI12" s="64">
        <v>0</v>
      </c>
      <c r="AJ12" s="64">
        <v>132</v>
      </c>
      <c r="AK12" s="64">
        <v>63.63</v>
      </c>
    </row>
    <row r="13" spans="1:37" ht="12.75" customHeight="1">
      <c r="A13" s="63" t="s">
        <v>81</v>
      </c>
      <c r="B13" s="63" t="s">
        <v>170</v>
      </c>
      <c r="C13" s="64">
        <v>775.37</v>
      </c>
      <c r="D13" s="64">
        <v>443.85</v>
      </c>
      <c r="E13" s="65">
        <v>0</v>
      </c>
      <c r="F13" s="64">
        <v>0</v>
      </c>
      <c r="G13" s="65">
        <v>156.07</v>
      </c>
      <c r="H13" s="64">
        <v>165.63</v>
      </c>
      <c r="I13" s="64">
        <v>0</v>
      </c>
      <c r="J13" s="64">
        <v>0</v>
      </c>
      <c r="K13" s="64">
        <v>0</v>
      </c>
      <c r="L13" s="64">
        <v>0</v>
      </c>
      <c r="M13" s="64">
        <v>887.01</v>
      </c>
      <c r="N13" s="64">
        <v>477.62</v>
      </c>
      <c r="O13" s="64">
        <v>587.05999999999995</v>
      </c>
      <c r="P13" s="64">
        <v>407.21</v>
      </c>
      <c r="Q13" s="64">
        <v>204.2</v>
      </c>
      <c r="R13" s="64">
        <v>38.22</v>
      </c>
      <c r="S13" s="64">
        <v>0</v>
      </c>
      <c r="T13" s="64">
        <v>0</v>
      </c>
      <c r="U13" s="64">
        <v>0</v>
      </c>
      <c r="V13" s="64">
        <v>0</v>
      </c>
      <c r="W13" s="64">
        <v>240.44</v>
      </c>
      <c r="X13" s="64">
        <v>25.48</v>
      </c>
      <c r="Y13" s="64">
        <v>0</v>
      </c>
      <c r="Z13" s="64">
        <v>0</v>
      </c>
      <c r="AA13" s="64">
        <v>0</v>
      </c>
      <c r="AB13" s="64">
        <v>0</v>
      </c>
      <c r="AC13" s="64">
        <v>136.94999999999999</v>
      </c>
      <c r="AD13" s="64">
        <v>139.9</v>
      </c>
      <c r="AE13" s="64">
        <v>190.8</v>
      </c>
      <c r="AF13" s="64">
        <v>226.6</v>
      </c>
      <c r="AG13" s="64">
        <v>24</v>
      </c>
      <c r="AH13" s="64">
        <v>120</v>
      </c>
      <c r="AI13" s="64">
        <v>0</v>
      </c>
      <c r="AJ13" s="64">
        <v>132</v>
      </c>
      <c r="AK13" s="64">
        <v>63.63</v>
      </c>
    </row>
    <row r="14" spans="1:37" ht="12.75" customHeight="1">
      <c r="A14" s="63" t="s">
        <v>82</v>
      </c>
      <c r="B14" s="63" t="s">
        <v>170</v>
      </c>
      <c r="C14" s="64">
        <v>775.37</v>
      </c>
      <c r="D14" s="64">
        <v>443.85</v>
      </c>
      <c r="E14" s="65">
        <v>0</v>
      </c>
      <c r="F14" s="64">
        <v>0</v>
      </c>
      <c r="G14" s="65">
        <v>156.07</v>
      </c>
      <c r="H14" s="64">
        <v>165.63</v>
      </c>
      <c r="I14" s="64">
        <v>0</v>
      </c>
      <c r="J14" s="64">
        <v>0</v>
      </c>
      <c r="K14" s="64">
        <v>0</v>
      </c>
      <c r="L14" s="64">
        <v>0</v>
      </c>
      <c r="M14" s="64">
        <v>887.01</v>
      </c>
      <c r="N14" s="64">
        <v>477.62</v>
      </c>
      <c r="O14" s="64">
        <v>587.05999999999995</v>
      </c>
      <c r="P14" s="64">
        <v>407.21</v>
      </c>
      <c r="Q14" s="64">
        <v>204.2</v>
      </c>
      <c r="R14" s="64">
        <v>38.22</v>
      </c>
      <c r="S14" s="64">
        <v>0</v>
      </c>
      <c r="T14" s="64">
        <v>0</v>
      </c>
      <c r="U14" s="64">
        <v>0</v>
      </c>
      <c r="V14" s="64">
        <v>0</v>
      </c>
      <c r="W14" s="64">
        <v>240.44</v>
      </c>
      <c r="X14" s="64">
        <v>25.48</v>
      </c>
      <c r="Y14" s="64">
        <v>0</v>
      </c>
      <c r="Z14" s="64">
        <v>0</v>
      </c>
      <c r="AA14" s="64">
        <v>0</v>
      </c>
      <c r="AB14" s="64">
        <v>0</v>
      </c>
      <c r="AC14" s="64">
        <v>136.94999999999999</v>
      </c>
      <c r="AD14" s="64">
        <v>139.9</v>
      </c>
      <c r="AE14" s="64">
        <v>190.8</v>
      </c>
      <c r="AF14" s="64">
        <v>226.6</v>
      </c>
      <c r="AG14" s="64">
        <v>24</v>
      </c>
      <c r="AH14" s="64">
        <v>120</v>
      </c>
      <c r="AI14" s="64">
        <v>0</v>
      </c>
      <c r="AJ14" s="64">
        <v>132</v>
      </c>
      <c r="AK14" s="64">
        <v>103.76</v>
      </c>
    </row>
    <row r="15" spans="1:37" ht="12.75" customHeight="1">
      <c r="A15" s="63" t="s">
        <v>83</v>
      </c>
      <c r="B15" s="63" t="s">
        <v>170</v>
      </c>
      <c r="C15" s="64">
        <v>775.37</v>
      </c>
      <c r="D15" s="64">
        <v>443.85</v>
      </c>
      <c r="E15" s="65">
        <v>0</v>
      </c>
      <c r="F15" s="64">
        <v>0</v>
      </c>
      <c r="G15" s="65">
        <v>156.07</v>
      </c>
      <c r="H15" s="64">
        <v>165.63</v>
      </c>
      <c r="I15" s="64">
        <v>0</v>
      </c>
      <c r="J15" s="64">
        <v>0</v>
      </c>
      <c r="K15" s="64">
        <v>0</v>
      </c>
      <c r="L15" s="64">
        <v>0</v>
      </c>
      <c r="M15" s="64">
        <v>887.01</v>
      </c>
      <c r="N15" s="64">
        <v>477.62</v>
      </c>
      <c r="O15" s="64">
        <v>587.05999999999995</v>
      </c>
      <c r="P15" s="64">
        <v>407.21</v>
      </c>
      <c r="Q15" s="64">
        <v>204.2</v>
      </c>
      <c r="R15" s="64">
        <v>38.22</v>
      </c>
      <c r="S15" s="64">
        <v>0</v>
      </c>
      <c r="T15" s="64">
        <v>0</v>
      </c>
      <c r="U15" s="64">
        <v>0</v>
      </c>
      <c r="V15" s="64">
        <v>0</v>
      </c>
      <c r="W15" s="64">
        <v>240.44</v>
      </c>
      <c r="X15" s="64">
        <v>25.48</v>
      </c>
      <c r="Y15" s="64">
        <v>0</v>
      </c>
      <c r="Z15" s="64">
        <v>0</v>
      </c>
      <c r="AA15" s="64">
        <v>0</v>
      </c>
      <c r="AB15" s="64">
        <v>0</v>
      </c>
      <c r="AC15" s="64">
        <v>136.94999999999999</v>
      </c>
      <c r="AD15" s="64">
        <v>139.9</v>
      </c>
      <c r="AE15" s="64">
        <v>190.8</v>
      </c>
      <c r="AF15" s="64">
        <v>226.6</v>
      </c>
      <c r="AG15" s="64">
        <v>24</v>
      </c>
      <c r="AH15" s="64">
        <v>120</v>
      </c>
      <c r="AI15" s="64">
        <v>0</v>
      </c>
      <c r="AJ15" s="64">
        <v>132</v>
      </c>
      <c r="AK15" s="64">
        <v>103.76</v>
      </c>
    </row>
    <row r="16" spans="1:37" ht="12.75" customHeight="1">
      <c r="A16" s="63" t="s">
        <v>87</v>
      </c>
      <c r="B16" s="63" t="s">
        <v>171</v>
      </c>
      <c r="C16" s="64">
        <v>842.72</v>
      </c>
      <c r="D16" s="64">
        <v>681.9</v>
      </c>
      <c r="E16" s="65">
        <v>0</v>
      </c>
      <c r="F16" s="64">
        <v>0</v>
      </c>
      <c r="G16" s="65">
        <v>0</v>
      </c>
      <c r="H16" s="64">
        <v>165.63</v>
      </c>
      <c r="I16" s="64">
        <v>54.92</v>
      </c>
      <c r="J16" s="64">
        <v>0</v>
      </c>
      <c r="K16" s="64">
        <v>0</v>
      </c>
      <c r="L16" s="64">
        <v>467.73</v>
      </c>
      <c r="M16" s="64">
        <v>0</v>
      </c>
      <c r="N16" s="64">
        <v>0</v>
      </c>
      <c r="O16" s="64">
        <v>0</v>
      </c>
      <c r="P16" s="64">
        <v>407.21</v>
      </c>
      <c r="Q16" s="64">
        <v>204.2</v>
      </c>
      <c r="R16" s="64">
        <v>38.22</v>
      </c>
      <c r="S16" s="64">
        <v>0</v>
      </c>
      <c r="T16" s="64">
        <v>0</v>
      </c>
      <c r="U16" s="64">
        <v>0</v>
      </c>
      <c r="V16" s="64">
        <v>0</v>
      </c>
      <c r="W16" s="64">
        <v>0</v>
      </c>
      <c r="X16" s="64">
        <v>25.48</v>
      </c>
      <c r="Y16" s="64">
        <v>0</v>
      </c>
      <c r="Z16" s="64">
        <v>0</v>
      </c>
      <c r="AA16" s="64">
        <v>0</v>
      </c>
      <c r="AB16" s="64">
        <v>0</v>
      </c>
      <c r="AC16" s="64">
        <v>0</v>
      </c>
      <c r="AD16" s="64">
        <v>139.9</v>
      </c>
      <c r="AE16" s="64">
        <v>190.8</v>
      </c>
      <c r="AF16" s="64">
        <v>226.6</v>
      </c>
      <c r="AG16" s="64">
        <v>24</v>
      </c>
      <c r="AH16" s="64">
        <v>120</v>
      </c>
      <c r="AI16" s="64">
        <v>0</v>
      </c>
      <c r="AJ16" s="64">
        <v>132</v>
      </c>
      <c r="AK16" s="64">
        <v>0</v>
      </c>
    </row>
    <row r="17" spans="1:37" ht="12.75" customHeight="1">
      <c r="A17" s="63" t="s">
        <v>88</v>
      </c>
      <c r="B17" s="63" t="s">
        <v>171</v>
      </c>
      <c r="C17" s="64">
        <v>842.72</v>
      </c>
      <c r="D17" s="64">
        <v>681.9</v>
      </c>
      <c r="E17" s="65">
        <v>0</v>
      </c>
      <c r="F17" s="64">
        <v>0</v>
      </c>
      <c r="G17" s="65">
        <v>0</v>
      </c>
      <c r="H17" s="64">
        <v>165.63</v>
      </c>
      <c r="I17" s="64">
        <v>54.92</v>
      </c>
      <c r="J17" s="64">
        <v>0</v>
      </c>
      <c r="K17" s="64">
        <v>0</v>
      </c>
      <c r="L17" s="64">
        <v>467.73</v>
      </c>
      <c r="M17" s="64">
        <v>0</v>
      </c>
      <c r="N17" s="64">
        <v>0</v>
      </c>
      <c r="O17" s="64">
        <v>0</v>
      </c>
      <c r="P17" s="64">
        <v>407.21</v>
      </c>
      <c r="Q17" s="64">
        <v>204.2</v>
      </c>
      <c r="R17" s="64">
        <v>38.22</v>
      </c>
      <c r="S17" s="64">
        <v>0</v>
      </c>
      <c r="T17" s="64">
        <v>0</v>
      </c>
      <c r="U17" s="64">
        <v>0</v>
      </c>
      <c r="V17" s="64">
        <v>0</v>
      </c>
      <c r="W17" s="64">
        <v>0</v>
      </c>
      <c r="X17" s="64">
        <v>25.48</v>
      </c>
      <c r="Y17" s="64">
        <v>0</v>
      </c>
      <c r="Z17" s="64">
        <v>0</v>
      </c>
      <c r="AA17" s="64">
        <v>0</v>
      </c>
      <c r="AB17" s="64">
        <v>0</v>
      </c>
      <c r="AC17" s="64">
        <v>0</v>
      </c>
      <c r="AD17" s="64">
        <v>139.9</v>
      </c>
      <c r="AE17" s="64">
        <v>190.8</v>
      </c>
      <c r="AF17" s="64">
        <v>226.6</v>
      </c>
      <c r="AG17" s="64">
        <v>24</v>
      </c>
      <c r="AH17" s="64">
        <v>120</v>
      </c>
      <c r="AI17" s="64">
        <v>0</v>
      </c>
      <c r="AJ17" s="64">
        <v>132</v>
      </c>
      <c r="AK17" s="64">
        <v>0</v>
      </c>
    </row>
    <row r="18" spans="1:37" ht="12.75" customHeight="1">
      <c r="A18" s="63" t="s">
        <v>92</v>
      </c>
      <c r="B18" s="63" t="s">
        <v>171</v>
      </c>
      <c r="C18" s="64">
        <v>842.72</v>
      </c>
      <c r="D18" s="64">
        <v>1086.55</v>
      </c>
      <c r="E18" s="65">
        <v>0</v>
      </c>
      <c r="F18" s="64">
        <v>0</v>
      </c>
      <c r="G18" s="65">
        <v>0</v>
      </c>
      <c r="H18" s="64">
        <v>165.63</v>
      </c>
      <c r="I18" s="64">
        <v>0</v>
      </c>
      <c r="J18" s="64">
        <v>274.56</v>
      </c>
      <c r="K18" s="64">
        <v>27.12</v>
      </c>
      <c r="L18" s="64">
        <v>467.73</v>
      </c>
      <c r="M18" s="64">
        <v>0</v>
      </c>
      <c r="N18" s="64">
        <v>0</v>
      </c>
      <c r="O18" s="64">
        <v>0</v>
      </c>
      <c r="P18" s="64">
        <v>407.21</v>
      </c>
      <c r="Q18" s="64">
        <v>204.2</v>
      </c>
      <c r="R18" s="64">
        <v>38.22</v>
      </c>
      <c r="S18" s="64">
        <v>0</v>
      </c>
      <c r="T18" s="64">
        <v>0</v>
      </c>
      <c r="U18" s="64">
        <v>0</v>
      </c>
      <c r="V18" s="64">
        <v>0</v>
      </c>
      <c r="W18" s="64">
        <v>0</v>
      </c>
      <c r="X18" s="64">
        <v>25.48</v>
      </c>
      <c r="Y18" s="64">
        <v>0</v>
      </c>
      <c r="Z18" s="64">
        <v>0</v>
      </c>
      <c r="AA18" s="64">
        <v>0</v>
      </c>
      <c r="AB18" s="64">
        <v>0</v>
      </c>
      <c r="AC18" s="64">
        <v>0</v>
      </c>
      <c r="AD18" s="64">
        <v>139.9</v>
      </c>
      <c r="AE18" s="64">
        <v>190.8</v>
      </c>
      <c r="AF18" s="64">
        <v>226.6</v>
      </c>
      <c r="AG18" s="64">
        <v>24</v>
      </c>
      <c r="AH18" s="64">
        <v>120</v>
      </c>
      <c r="AI18" s="64">
        <v>0</v>
      </c>
      <c r="AJ18" s="64">
        <v>132</v>
      </c>
      <c r="AK18" s="64">
        <v>0</v>
      </c>
    </row>
    <row r="19" spans="1:37" ht="12.75" customHeight="1">
      <c r="A19" s="63" t="s">
        <v>96</v>
      </c>
      <c r="B19" s="63" t="s">
        <v>93</v>
      </c>
      <c r="C19" s="64">
        <v>842.72</v>
      </c>
      <c r="D19" s="64">
        <v>1086.55</v>
      </c>
      <c r="E19" s="65">
        <v>0</v>
      </c>
      <c r="F19" s="64">
        <v>0</v>
      </c>
      <c r="G19" s="65">
        <v>0</v>
      </c>
      <c r="H19" s="64">
        <v>165.63</v>
      </c>
      <c r="I19" s="64">
        <v>0</v>
      </c>
      <c r="J19" s="64">
        <v>274.56</v>
      </c>
      <c r="K19" s="64">
        <v>27.12</v>
      </c>
      <c r="L19" s="64">
        <v>0</v>
      </c>
      <c r="M19" s="64">
        <v>0</v>
      </c>
      <c r="N19" s="64">
        <v>0</v>
      </c>
      <c r="O19" s="64">
        <v>0</v>
      </c>
      <c r="P19" s="64">
        <v>0</v>
      </c>
      <c r="Q19" s="64">
        <v>0</v>
      </c>
      <c r="R19" s="64">
        <v>38.22</v>
      </c>
      <c r="S19" s="64">
        <v>0</v>
      </c>
      <c r="T19" s="64">
        <v>0</v>
      </c>
      <c r="U19" s="64">
        <v>0</v>
      </c>
      <c r="V19" s="64">
        <v>0</v>
      </c>
      <c r="W19" s="64">
        <v>0</v>
      </c>
      <c r="X19" s="64">
        <v>25.48</v>
      </c>
      <c r="Y19" s="64">
        <v>0</v>
      </c>
      <c r="Z19" s="64">
        <v>0</v>
      </c>
      <c r="AA19" s="64">
        <v>0</v>
      </c>
      <c r="AB19" s="64">
        <v>0</v>
      </c>
      <c r="AC19" s="64">
        <v>0</v>
      </c>
      <c r="AD19" s="64">
        <v>139.9</v>
      </c>
      <c r="AE19" s="64">
        <v>190.8</v>
      </c>
      <c r="AF19" s="64">
        <v>226.6</v>
      </c>
      <c r="AG19" s="64">
        <v>24</v>
      </c>
      <c r="AH19" s="64">
        <v>0</v>
      </c>
      <c r="AI19" s="64">
        <v>0</v>
      </c>
      <c r="AJ19" s="64">
        <v>0</v>
      </c>
      <c r="AK19" s="64">
        <v>0</v>
      </c>
    </row>
    <row r="20" spans="1:37" ht="12.75" customHeight="1">
      <c r="A20" s="63" t="s">
        <v>97</v>
      </c>
      <c r="B20" s="63" t="s">
        <v>93</v>
      </c>
      <c r="C20" s="64">
        <v>421.36</v>
      </c>
      <c r="D20" s="64">
        <v>0</v>
      </c>
      <c r="E20" s="65">
        <v>0</v>
      </c>
      <c r="F20" s="64">
        <v>0</v>
      </c>
      <c r="G20" s="65">
        <v>0</v>
      </c>
      <c r="H20" s="64">
        <v>0</v>
      </c>
      <c r="I20" s="64">
        <v>0</v>
      </c>
      <c r="J20" s="64">
        <v>274.56</v>
      </c>
      <c r="K20" s="64">
        <v>0</v>
      </c>
      <c r="L20" s="64">
        <v>0</v>
      </c>
      <c r="M20" s="64">
        <v>0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v>0</v>
      </c>
      <c r="AH20" s="64">
        <v>0</v>
      </c>
      <c r="AI20" s="64">
        <v>0</v>
      </c>
      <c r="AJ20" s="64">
        <v>0</v>
      </c>
      <c r="AK20" s="64">
        <v>0</v>
      </c>
    </row>
    <row r="21" spans="1:37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</row>
    <row r="22" spans="1:37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</row>
    <row r="23" spans="1:37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</row>
    <row r="24" spans="1:37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</row>
    <row r="25" spans="1:37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</row>
    <row r="26" spans="1:37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</row>
    <row r="27" spans="1:37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</row>
    <row r="28" spans="1:37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</row>
    <row r="29" spans="1:37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</row>
    <row r="30" spans="1:37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</row>
    <row r="31" spans="1:37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</row>
    <row r="32" spans="1:37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</row>
    <row r="33" spans="1:37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</row>
    <row r="34" spans="1:37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</row>
    <row r="35" spans="1:37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</row>
    <row r="36" spans="1:37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</row>
    <row r="37" spans="1:37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</row>
    <row r="38" spans="1:37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</row>
    <row r="39" spans="1:37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</row>
    <row r="40" spans="1:37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</row>
    <row r="41" spans="1:37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</row>
    <row r="42" spans="1:37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</row>
    <row r="43" spans="1:37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</row>
    <row r="44" spans="1:37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</row>
    <row r="45" spans="1:37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</row>
    <row r="46" spans="1:37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</row>
    <row r="47" spans="1:37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</row>
    <row r="48" spans="1:37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</row>
    <row r="49" spans="1:37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</row>
    <row r="50" spans="1:37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</row>
    <row r="51" spans="1:37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</row>
    <row r="52" spans="1:37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</row>
    <row r="53" spans="1:37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</row>
    <row r="54" spans="1:37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</row>
    <row r="55" spans="1:37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</row>
    <row r="56" spans="1:37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</row>
    <row r="57" spans="1:37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</row>
    <row r="58" spans="1:37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</row>
    <row r="59" spans="1:37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</row>
    <row r="60" spans="1:37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</row>
    <row r="61" spans="1:37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</row>
    <row r="62" spans="1:37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</row>
    <row r="63" spans="1:37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</row>
    <row r="64" spans="1:37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</row>
    <row r="65" spans="1:37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</row>
    <row r="66" spans="1:37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</row>
    <row r="67" spans="1:37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</row>
    <row r="68" spans="1:37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</row>
    <row r="69" spans="1:37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</row>
    <row r="70" spans="1:37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</row>
    <row r="71" spans="1:37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</row>
    <row r="72" spans="1:37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</row>
    <row r="73" spans="1:37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</row>
    <row r="74" spans="1:37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</row>
    <row r="75" spans="1:37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</row>
    <row r="76" spans="1:37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</row>
    <row r="77" spans="1:37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</row>
    <row r="78" spans="1:37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</row>
    <row r="79" spans="1:37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</row>
    <row r="80" spans="1:37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</row>
    <row r="81" spans="1:37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</row>
    <row r="82" spans="1:37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</row>
    <row r="83" spans="1:37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</row>
    <row r="84" spans="1:37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</row>
    <row r="85" spans="1:37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</row>
    <row r="86" spans="1:37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</row>
    <row r="87" spans="1:37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</row>
    <row r="88" spans="1:37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</row>
    <row r="89" spans="1:37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</row>
    <row r="90" spans="1:37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</row>
    <row r="91" spans="1:37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</row>
    <row r="92" spans="1:37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</row>
    <row r="93" spans="1:37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</row>
    <row r="94" spans="1:37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</row>
    <row r="95" spans="1:37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</row>
    <row r="96" spans="1:37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</row>
    <row r="97" spans="1:37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</row>
    <row r="98" spans="1:37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</row>
    <row r="99" spans="1:37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</row>
    <row r="100" spans="1:37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</row>
    <row r="101" spans="1:37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</row>
    <row r="102" spans="1:37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</row>
    <row r="103" spans="1:37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</row>
    <row r="104" spans="1:37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</row>
    <row r="105" spans="1:37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</row>
    <row r="106" spans="1:37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</row>
    <row r="107" spans="1:37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</row>
    <row r="108" spans="1:37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</row>
    <row r="109" spans="1:37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</row>
    <row r="110" spans="1:37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</row>
    <row r="111" spans="1:37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</row>
    <row r="112" spans="1:37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</row>
    <row r="113" spans="1:37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</row>
    <row r="114" spans="1:37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</row>
    <row r="115" spans="1:37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</row>
    <row r="116" spans="1:37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</row>
    <row r="117" spans="1:37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</row>
    <row r="118" spans="1:37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</row>
    <row r="119" spans="1:37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</row>
    <row r="120" spans="1:37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</row>
    <row r="121" spans="1:37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</row>
    <row r="122" spans="1:37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</row>
    <row r="123" spans="1:37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</row>
    <row r="124" spans="1:37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</row>
    <row r="125" spans="1:37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</row>
    <row r="126" spans="1:37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</row>
    <row r="127" spans="1:37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</row>
    <row r="128" spans="1:37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</row>
    <row r="129" spans="1:37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</row>
    <row r="130" spans="1:37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</row>
    <row r="131" spans="1:37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</row>
    <row r="132" spans="1:37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</row>
    <row r="133" spans="1:37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</row>
    <row r="134" spans="1:37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</row>
    <row r="135" spans="1:37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</row>
    <row r="136" spans="1:37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</row>
    <row r="137" spans="1:37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</row>
    <row r="138" spans="1:37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</row>
    <row r="139" spans="1:37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</row>
    <row r="140" spans="1:37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</row>
    <row r="141" spans="1:37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</row>
    <row r="142" spans="1:37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</row>
    <row r="143" spans="1:37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</row>
    <row r="144" spans="1:37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</row>
    <row r="145" spans="1:37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</row>
    <row r="146" spans="1:37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</row>
    <row r="147" spans="1:37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</row>
    <row r="148" spans="1:37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</row>
    <row r="149" spans="1:37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</row>
    <row r="150" spans="1:37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</row>
    <row r="151" spans="1:37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</row>
    <row r="152" spans="1:37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</row>
    <row r="153" spans="1:37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</row>
    <row r="154" spans="1:37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</row>
    <row r="155" spans="1:37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</row>
    <row r="156" spans="1:37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</row>
    <row r="157" spans="1:37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</row>
    <row r="158" spans="1:37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</row>
    <row r="159" spans="1:37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</row>
    <row r="160" spans="1:37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</row>
    <row r="161" spans="1:37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</row>
    <row r="162" spans="1:37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</row>
    <row r="163" spans="1:37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</row>
    <row r="164" spans="1:37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</row>
    <row r="165" spans="1:37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</row>
    <row r="166" spans="1:37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</row>
    <row r="167" spans="1:37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</row>
    <row r="168" spans="1:37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</row>
    <row r="169" spans="1:37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</row>
    <row r="170" spans="1:37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</row>
    <row r="171" spans="1:37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</row>
    <row r="172" spans="1:37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</row>
    <row r="173" spans="1:37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</row>
    <row r="174" spans="1:37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</row>
    <row r="175" spans="1:37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</row>
    <row r="176" spans="1:37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</row>
    <row r="177" spans="1:37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</row>
    <row r="178" spans="1:37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</row>
    <row r="179" spans="1:37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</row>
    <row r="180" spans="1:37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</row>
    <row r="181" spans="1:37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</row>
    <row r="182" spans="1:37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</row>
    <row r="183" spans="1:37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</row>
    <row r="184" spans="1:37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</row>
    <row r="185" spans="1:37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</row>
    <row r="186" spans="1:37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</row>
    <row r="187" spans="1:37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</row>
    <row r="188" spans="1:37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</row>
    <row r="189" spans="1:37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</row>
    <row r="190" spans="1:37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</row>
    <row r="191" spans="1:37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</row>
    <row r="192" spans="1:37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</row>
    <row r="193" spans="1:37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</row>
    <row r="194" spans="1:37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</row>
    <row r="195" spans="1:37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</row>
    <row r="196" spans="1:37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</row>
    <row r="197" spans="1:37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</row>
    <row r="198" spans="1:37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</row>
    <row r="199" spans="1:37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</row>
    <row r="200" spans="1:37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</row>
    <row r="201" spans="1:37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</row>
    <row r="202" spans="1:37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</row>
    <row r="203" spans="1:37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</row>
    <row r="204" spans="1:37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</row>
    <row r="205" spans="1:37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</row>
    <row r="206" spans="1:37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</row>
    <row r="207" spans="1:37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</row>
    <row r="208" spans="1:37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</row>
    <row r="209" spans="1:37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</row>
    <row r="210" spans="1:37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</row>
    <row r="211" spans="1:37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</row>
    <row r="212" spans="1:37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</row>
    <row r="213" spans="1:37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</row>
    <row r="214" spans="1:37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</row>
    <row r="215" spans="1:37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</row>
    <row r="216" spans="1:37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</row>
    <row r="217" spans="1:37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</row>
    <row r="218" spans="1:37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</row>
    <row r="219" spans="1:37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</row>
    <row r="220" spans="1:37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</row>
    <row r="221" spans="1:37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</row>
    <row r="222" spans="1:37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</row>
    <row r="223" spans="1:37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</row>
    <row r="224" spans="1:37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</row>
    <row r="225" spans="1:37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</row>
    <row r="226" spans="1:37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</row>
    <row r="227" spans="1:37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</row>
    <row r="228" spans="1:37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</row>
    <row r="229" spans="1:37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</row>
    <row r="230" spans="1:37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</row>
    <row r="231" spans="1:37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</row>
    <row r="232" spans="1:37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</row>
    <row r="233" spans="1:37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</row>
    <row r="234" spans="1:37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</row>
    <row r="235" spans="1:37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</row>
    <row r="236" spans="1:37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</row>
    <row r="237" spans="1:37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</row>
    <row r="238" spans="1:37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</row>
    <row r="239" spans="1:37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</row>
    <row r="240" spans="1:37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</row>
    <row r="241" spans="1:37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</row>
    <row r="242" spans="1:37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</row>
    <row r="243" spans="1:37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</row>
    <row r="244" spans="1:37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</row>
    <row r="245" spans="1:37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</row>
    <row r="246" spans="1:37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</row>
    <row r="247" spans="1:37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</row>
    <row r="248" spans="1:37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</row>
    <row r="249" spans="1:37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</row>
    <row r="250" spans="1:37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</row>
    <row r="251" spans="1:37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</row>
    <row r="252" spans="1:37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</row>
    <row r="253" spans="1:37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</row>
    <row r="254" spans="1:37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</row>
    <row r="255" spans="1:37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</row>
    <row r="256" spans="1:37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</row>
    <row r="257" spans="1:37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</row>
    <row r="258" spans="1:37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</row>
    <row r="259" spans="1:37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</row>
    <row r="260" spans="1:37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</row>
    <row r="261" spans="1:37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</row>
    <row r="262" spans="1:37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</row>
    <row r="263" spans="1:37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</row>
    <row r="264" spans="1:37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</row>
    <row r="265" spans="1:37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</row>
    <row r="266" spans="1:37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</row>
    <row r="267" spans="1:37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</row>
    <row r="268" spans="1:37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</row>
    <row r="269" spans="1:37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</row>
    <row r="270" spans="1:37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</row>
    <row r="271" spans="1:37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</row>
    <row r="272" spans="1:37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</row>
    <row r="273" spans="1:37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</row>
    <row r="274" spans="1:37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</row>
    <row r="275" spans="1:37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</row>
    <row r="276" spans="1:37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</row>
    <row r="277" spans="1:37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</row>
    <row r="278" spans="1:37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</row>
    <row r="279" spans="1:37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</row>
    <row r="280" spans="1:37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</row>
    <row r="281" spans="1:37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</row>
    <row r="282" spans="1:37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</row>
    <row r="283" spans="1:37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</row>
    <row r="284" spans="1:37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</row>
    <row r="285" spans="1:37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</row>
    <row r="286" spans="1:37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</row>
    <row r="287" spans="1:37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</row>
    <row r="288" spans="1:37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</row>
    <row r="289" spans="1:37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</row>
    <row r="290" spans="1:37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</row>
    <row r="291" spans="1:37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</row>
    <row r="292" spans="1:37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</row>
    <row r="293" spans="1:37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</row>
    <row r="294" spans="1:37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</row>
    <row r="295" spans="1:37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</row>
    <row r="296" spans="1:37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</row>
    <row r="297" spans="1:37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</row>
    <row r="298" spans="1:37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</row>
    <row r="299" spans="1:37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</row>
    <row r="300" spans="1:37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</row>
    <row r="301" spans="1:37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</row>
    <row r="302" spans="1:37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</row>
    <row r="303" spans="1:37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</row>
    <row r="304" spans="1:37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</row>
    <row r="305" spans="1:37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</row>
    <row r="306" spans="1:37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</row>
    <row r="307" spans="1:37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</row>
    <row r="308" spans="1:37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</row>
    <row r="309" spans="1:37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</row>
    <row r="310" spans="1:37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</row>
    <row r="311" spans="1:37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</row>
    <row r="312" spans="1:37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</row>
    <row r="313" spans="1:37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</row>
    <row r="314" spans="1:37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</row>
    <row r="315" spans="1:37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</row>
    <row r="316" spans="1:37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</row>
    <row r="317" spans="1:37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</row>
    <row r="318" spans="1:37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</row>
    <row r="319" spans="1:37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</row>
    <row r="320" spans="1:37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</row>
    <row r="321" spans="1:37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</row>
    <row r="322" spans="1:37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</row>
    <row r="323" spans="1:37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</row>
    <row r="324" spans="1:37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</row>
    <row r="325" spans="1:37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</row>
    <row r="326" spans="1:37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</row>
    <row r="327" spans="1:37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</row>
    <row r="328" spans="1:37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</row>
    <row r="329" spans="1:37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</row>
    <row r="330" spans="1:37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</row>
    <row r="331" spans="1:37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</row>
    <row r="332" spans="1:37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</row>
    <row r="333" spans="1:37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</row>
    <row r="334" spans="1:37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</row>
    <row r="335" spans="1:37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</row>
    <row r="336" spans="1:37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</row>
    <row r="337" spans="1:37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</row>
    <row r="338" spans="1:37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</row>
    <row r="339" spans="1:37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</row>
    <row r="340" spans="1:37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</row>
    <row r="341" spans="1:37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</row>
    <row r="342" spans="1:37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</row>
    <row r="343" spans="1:37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</row>
    <row r="344" spans="1:37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</row>
    <row r="345" spans="1:37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</row>
    <row r="346" spans="1:37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</row>
    <row r="347" spans="1:37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</row>
    <row r="348" spans="1:37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</row>
    <row r="349" spans="1:37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</row>
    <row r="350" spans="1:37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</row>
    <row r="351" spans="1:37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</row>
    <row r="352" spans="1:37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</row>
    <row r="353" spans="1:37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</row>
    <row r="354" spans="1:37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</row>
    <row r="355" spans="1:37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</row>
    <row r="356" spans="1:37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</row>
    <row r="357" spans="1:37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</row>
    <row r="358" spans="1:37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</row>
    <row r="359" spans="1:37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</row>
    <row r="360" spans="1:37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</row>
    <row r="361" spans="1:37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</row>
    <row r="362" spans="1:37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</row>
    <row r="363" spans="1:37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</row>
    <row r="364" spans="1:37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</row>
    <row r="365" spans="1:37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</row>
    <row r="366" spans="1:37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</row>
    <row r="367" spans="1:37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</row>
    <row r="368" spans="1:37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</row>
    <row r="369" spans="1:37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</row>
    <row r="370" spans="1:37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</row>
    <row r="371" spans="1:37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</row>
    <row r="372" spans="1:37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</row>
    <row r="373" spans="1:37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</row>
    <row r="374" spans="1:37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</row>
    <row r="375" spans="1:37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</row>
    <row r="376" spans="1:37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</row>
    <row r="377" spans="1:37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</row>
    <row r="378" spans="1:37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</row>
    <row r="379" spans="1:37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</row>
    <row r="380" spans="1:37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</row>
    <row r="381" spans="1:37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</row>
    <row r="382" spans="1:37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</row>
    <row r="383" spans="1:37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</row>
    <row r="384" spans="1:37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</row>
    <row r="385" spans="1:37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</row>
    <row r="386" spans="1:37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</row>
    <row r="387" spans="1:37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</row>
    <row r="388" spans="1:37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</row>
    <row r="389" spans="1:37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</row>
    <row r="390" spans="1:37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</row>
    <row r="391" spans="1:37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</row>
    <row r="392" spans="1:37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</row>
    <row r="393" spans="1:37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</row>
    <row r="394" spans="1:37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</row>
    <row r="395" spans="1:37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</row>
    <row r="396" spans="1:37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</row>
    <row r="397" spans="1:37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</row>
    <row r="398" spans="1:37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</row>
    <row r="399" spans="1:37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</row>
    <row r="400" spans="1:37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</row>
    <row r="401" spans="1:37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</row>
    <row r="402" spans="1:37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</row>
    <row r="403" spans="1:37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</row>
    <row r="404" spans="1:37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</row>
    <row r="405" spans="1:37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</row>
    <row r="406" spans="1:37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</row>
    <row r="407" spans="1:37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</row>
    <row r="408" spans="1:37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</row>
    <row r="409" spans="1:37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</row>
    <row r="410" spans="1:37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</row>
    <row r="411" spans="1:37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</row>
    <row r="412" spans="1:37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</row>
    <row r="413" spans="1:37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</row>
    <row r="414" spans="1:37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</row>
    <row r="415" spans="1:37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</row>
    <row r="416" spans="1:37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</row>
    <row r="417" spans="1:37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</row>
    <row r="418" spans="1:37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</row>
    <row r="419" spans="1:37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</row>
    <row r="420" spans="1:37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</row>
    <row r="421" spans="1:37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</row>
    <row r="422" spans="1:37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</row>
    <row r="423" spans="1:37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</row>
    <row r="424" spans="1:37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</row>
    <row r="425" spans="1:37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</row>
    <row r="426" spans="1:37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</row>
    <row r="427" spans="1:37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</row>
    <row r="428" spans="1:37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</row>
    <row r="429" spans="1:37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</row>
    <row r="430" spans="1:37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</row>
    <row r="431" spans="1:37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</row>
    <row r="432" spans="1:37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</row>
    <row r="433" spans="1:37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</row>
    <row r="434" spans="1:37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</row>
    <row r="435" spans="1:37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</row>
    <row r="436" spans="1:37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</row>
    <row r="437" spans="1:37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</row>
    <row r="438" spans="1:37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</row>
    <row r="439" spans="1:37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</row>
    <row r="440" spans="1:37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</row>
    <row r="441" spans="1:37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</row>
    <row r="442" spans="1:37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</row>
    <row r="443" spans="1:37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</row>
    <row r="444" spans="1:37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</row>
    <row r="445" spans="1:37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</row>
    <row r="446" spans="1:37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</row>
    <row r="447" spans="1:37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</row>
    <row r="448" spans="1:37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</row>
    <row r="449" spans="1:37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</row>
    <row r="450" spans="1:37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</row>
    <row r="451" spans="1:37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</row>
    <row r="452" spans="1:37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</row>
    <row r="453" spans="1:37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</row>
    <row r="454" spans="1:37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</row>
    <row r="455" spans="1:37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</row>
    <row r="456" spans="1:37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</row>
    <row r="457" spans="1:37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</row>
    <row r="458" spans="1:37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</row>
    <row r="459" spans="1:37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</row>
    <row r="460" spans="1:37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</row>
    <row r="461" spans="1:37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</row>
    <row r="462" spans="1:37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</row>
    <row r="463" spans="1:37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</row>
    <row r="464" spans="1:37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</row>
    <row r="465" spans="1:37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</row>
    <row r="466" spans="1:37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</row>
    <row r="467" spans="1:37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</row>
    <row r="468" spans="1:37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</row>
    <row r="469" spans="1:37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</row>
    <row r="470" spans="1:37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</row>
    <row r="471" spans="1:37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</row>
    <row r="472" spans="1:37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</row>
    <row r="473" spans="1:37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</row>
    <row r="474" spans="1:37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</row>
    <row r="475" spans="1:37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</row>
    <row r="476" spans="1:37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</row>
    <row r="477" spans="1:37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</row>
    <row r="478" spans="1:37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</row>
    <row r="479" spans="1:37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</row>
    <row r="480" spans="1:37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</row>
    <row r="481" spans="1:37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</row>
    <row r="482" spans="1:37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</row>
    <row r="483" spans="1:37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</row>
    <row r="484" spans="1:37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</row>
    <row r="485" spans="1:37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</row>
    <row r="486" spans="1:37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</row>
    <row r="487" spans="1:37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</row>
    <row r="488" spans="1:37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</row>
    <row r="489" spans="1:37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</row>
    <row r="490" spans="1:37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</row>
    <row r="491" spans="1:37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</row>
    <row r="492" spans="1:37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</row>
    <row r="493" spans="1:37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</row>
    <row r="494" spans="1:37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</row>
    <row r="495" spans="1:37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</row>
    <row r="496" spans="1:37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</row>
    <row r="497" spans="1:37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</row>
    <row r="498" spans="1:37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</row>
    <row r="499" spans="1:37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</row>
    <row r="500" spans="1:37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</row>
    <row r="501" spans="1:37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</row>
    <row r="502" spans="1:37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</row>
    <row r="503" spans="1:37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</row>
    <row r="504" spans="1:37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</row>
    <row r="505" spans="1:37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</row>
    <row r="506" spans="1:37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</row>
    <row r="507" spans="1:37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</row>
    <row r="508" spans="1:37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</row>
    <row r="509" spans="1:37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</row>
    <row r="510" spans="1:37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</row>
    <row r="511" spans="1:37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</row>
    <row r="512" spans="1:37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</row>
    <row r="513" spans="1:37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</row>
    <row r="514" spans="1:37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</row>
    <row r="515" spans="1:37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</row>
    <row r="516" spans="1:37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</row>
    <row r="517" spans="1:37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</row>
    <row r="518" spans="1:37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</row>
    <row r="519" spans="1:37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</row>
    <row r="520" spans="1:37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</row>
    <row r="521" spans="1:37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</row>
    <row r="522" spans="1:37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</row>
    <row r="523" spans="1:37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</row>
    <row r="524" spans="1:37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</row>
    <row r="525" spans="1:37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</row>
    <row r="526" spans="1:37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</row>
    <row r="527" spans="1:37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</row>
    <row r="528" spans="1:37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</row>
    <row r="529" spans="1:37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</row>
    <row r="530" spans="1:37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</row>
    <row r="531" spans="1:37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</row>
    <row r="532" spans="1:37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</row>
    <row r="533" spans="1:37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</row>
    <row r="534" spans="1:37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</row>
    <row r="535" spans="1:37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</row>
    <row r="536" spans="1:37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</row>
    <row r="537" spans="1:37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</row>
    <row r="538" spans="1:37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</row>
    <row r="539" spans="1:37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</row>
    <row r="540" spans="1:37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</row>
    <row r="541" spans="1:37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</row>
    <row r="542" spans="1:37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</row>
    <row r="543" spans="1:37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</row>
    <row r="544" spans="1:37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</row>
    <row r="545" spans="1:37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</row>
    <row r="546" spans="1:37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</row>
    <row r="547" spans="1:37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</row>
    <row r="548" spans="1:37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</row>
    <row r="549" spans="1:37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</row>
    <row r="550" spans="1:37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</row>
    <row r="551" spans="1:37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</row>
    <row r="552" spans="1:37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</row>
    <row r="553" spans="1:37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</row>
    <row r="554" spans="1:37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</row>
    <row r="555" spans="1:37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</row>
    <row r="556" spans="1:37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</row>
    <row r="557" spans="1:37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</row>
    <row r="558" spans="1:37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</row>
    <row r="559" spans="1:37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</row>
    <row r="560" spans="1:37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</row>
    <row r="561" spans="1:37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</row>
    <row r="562" spans="1:37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</row>
    <row r="563" spans="1:37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</row>
    <row r="564" spans="1:37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</row>
    <row r="565" spans="1:37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</row>
    <row r="566" spans="1:37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</row>
    <row r="567" spans="1:37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</row>
    <row r="568" spans="1:37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</row>
    <row r="569" spans="1:37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</row>
    <row r="570" spans="1:37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</row>
    <row r="571" spans="1:37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</row>
    <row r="572" spans="1:37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</row>
    <row r="573" spans="1:37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</row>
    <row r="574" spans="1:37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</row>
    <row r="575" spans="1:37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</row>
    <row r="576" spans="1:37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</row>
    <row r="577" spans="1:37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</row>
    <row r="578" spans="1:37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</row>
    <row r="579" spans="1:37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</row>
    <row r="580" spans="1:37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</row>
    <row r="581" spans="1:37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</row>
    <row r="582" spans="1:37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</row>
    <row r="583" spans="1:37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</row>
    <row r="584" spans="1:37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</row>
    <row r="585" spans="1:37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</row>
    <row r="586" spans="1:37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</row>
    <row r="587" spans="1:37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</row>
    <row r="588" spans="1:37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</row>
    <row r="589" spans="1:37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</row>
    <row r="590" spans="1:37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</row>
    <row r="591" spans="1:37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</row>
    <row r="592" spans="1:37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</row>
    <row r="593" spans="1:37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</row>
    <row r="594" spans="1:37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</row>
    <row r="595" spans="1:37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</row>
    <row r="596" spans="1:37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</row>
    <row r="597" spans="1:37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</row>
    <row r="598" spans="1:37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</row>
    <row r="599" spans="1:37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</row>
    <row r="600" spans="1:37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</row>
    <row r="601" spans="1:37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</row>
    <row r="602" spans="1:37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</row>
    <row r="603" spans="1:37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</row>
    <row r="604" spans="1:37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</row>
    <row r="605" spans="1:37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</row>
    <row r="606" spans="1:37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</row>
    <row r="607" spans="1:37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</row>
    <row r="608" spans="1:37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</row>
    <row r="609" spans="1:37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</row>
    <row r="610" spans="1:37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</row>
    <row r="611" spans="1:37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</row>
    <row r="612" spans="1:37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</row>
    <row r="613" spans="1:37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</row>
    <row r="614" spans="1:37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</row>
    <row r="615" spans="1:37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</row>
    <row r="616" spans="1:37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</row>
    <row r="617" spans="1:37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</row>
    <row r="618" spans="1:37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</row>
    <row r="619" spans="1:37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</row>
    <row r="620" spans="1:37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</row>
    <row r="621" spans="1:37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</row>
    <row r="622" spans="1:37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</row>
    <row r="623" spans="1:37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</row>
    <row r="624" spans="1:37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</row>
    <row r="625" spans="1:37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</row>
    <row r="626" spans="1:37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</row>
    <row r="627" spans="1:37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</row>
    <row r="628" spans="1:37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</row>
    <row r="629" spans="1:37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</row>
    <row r="630" spans="1:37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</row>
    <row r="631" spans="1:37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</row>
    <row r="632" spans="1:37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</row>
    <row r="633" spans="1:37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</row>
    <row r="634" spans="1:37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</row>
    <row r="635" spans="1:37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</row>
    <row r="636" spans="1:37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</row>
    <row r="637" spans="1:37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</row>
    <row r="638" spans="1:37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</row>
    <row r="639" spans="1:37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</row>
    <row r="640" spans="1:37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</row>
    <row r="641" spans="1:37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</row>
    <row r="642" spans="1:37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</row>
    <row r="643" spans="1:37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</row>
    <row r="644" spans="1:37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</row>
    <row r="645" spans="1:37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</row>
    <row r="646" spans="1:37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</row>
    <row r="647" spans="1:37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</row>
    <row r="648" spans="1:37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</row>
    <row r="649" spans="1:37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</row>
    <row r="650" spans="1:37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</row>
    <row r="651" spans="1:37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</row>
    <row r="652" spans="1:37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</row>
    <row r="653" spans="1:37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</row>
    <row r="654" spans="1:37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</row>
    <row r="655" spans="1:37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</row>
    <row r="656" spans="1:37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</row>
    <row r="657" spans="1:37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</row>
    <row r="658" spans="1:37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</row>
    <row r="659" spans="1:37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</row>
    <row r="660" spans="1:37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</row>
    <row r="661" spans="1:37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</row>
    <row r="662" spans="1:37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</row>
    <row r="663" spans="1:37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</row>
    <row r="664" spans="1:37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</row>
    <row r="665" spans="1:37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</row>
    <row r="666" spans="1:37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</row>
    <row r="667" spans="1:37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</row>
    <row r="668" spans="1:37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</row>
    <row r="669" spans="1:37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</row>
    <row r="670" spans="1:37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</row>
    <row r="671" spans="1:37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</row>
    <row r="672" spans="1:37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</row>
    <row r="673" spans="1:37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</row>
    <row r="674" spans="1:37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</row>
    <row r="675" spans="1:37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</row>
    <row r="676" spans="1:37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</row>
    <row r="677" spans="1:37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</row>
    <row r="678" spans="1:37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</row>
    <row r="679" spans="1:37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</row>
    <row r="680" spans="1:37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</row>
    <row r="681" spans="1:37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</row>
    <row r="682" spans="1:37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</row>
    <row r="683" spans="1:37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</row>
    <row r="684" spans="1:37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</row>
    <row r="685" spans="1:37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</row>
    <row r="686" spans="1:37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</row>
    <row r="687" spans="1:37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</row>
    <row r="688" spans="1:37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</row>
    <row r="689" spans="1:37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</row>
    <row r="690" spans="1:37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</row>
    <row r="691" spans="1:37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</row>
    <row r="692" spans="1:37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</row>
    <row r="693" spans="1:37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</row>
    <row r="694" spans="1:37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</row>
    <row r="695" spans="1:37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</row>
    <row r="696" spans="1:37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</row>
    <row r="697" spans="1:37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</row>
    <row r="698" spans="1:37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</row>
    <row r="699" spans="1:37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</row>
    <row r="700" spans="1:37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</row>
    <row r="701" spans="1:37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</row>
    <row r="702" spans="1:37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</row>
    <row r="703" spans="1:37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</row>
    <row r="704" spans="1:37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</row>
    <row r="705" spans="1:37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</row>
    <row r="706" spans="1:37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</row>
    <row r="707" spans="1:37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</row>
    <row r="708" spans="1:37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</row>
    <row r="709" spans="1:37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</row>
    <row r="710" spans="1:37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</row>
    <row r="711" spans="1:37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</row>
    <row r="712" spans="1:37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</row>
    <row r="713" spans="1:37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</row>
    <row r="714" spans="1:37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</row>
    <row r="715" spans="1:37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</row>
    <row r="716" spans="1:37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</row>
    <row r="717" spans="1:37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</row>
    <row r="718" spans="1:37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</row>
    <row r="719" spans="1:37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</row>
    <row r="720" spans="1:37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</row>
    <row r="721" spans="1:37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</row>
    <row r="722" spans="1:37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</row>
    <row r="723" spans="1:37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</row>
    <row r="724" spans="1:37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</row>
    <row r="725" spans="1:37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</row>
    <row r="726" spans="1:37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</row>
    <row r="727" spans="1:37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</row>
    <row r="728" spans="1:37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</row>
    <row r="729" spans="1:37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</row>
    <row r="730" spans="1:37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</row>
    <row r="731" spans="1:37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</row>
    <row r="732" spans="1:37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</row>
    <row r="733" spans="1:37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</row>
    <row r="734" spans="1:37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</row>
    <row r="735" spans="1:37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</row>
    <row r="736" spans="1:37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</row>
    <row r="737" spans="1:37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</row>
    <row r="738" spans="1:37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</row>
    <row r="739" spans="1:37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</row>
    <row r="740" spans="1:37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</row>
    <row r="741" spans="1:37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</row>
    <row r="742" spans="1:37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</row>
    <row r="743" spans="1:37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</row>
    <row r="744" spans="1:37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</row>
    <row r="745" spans="1:37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</row>
    <row r="746" spans="1:37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</row>
    <row r="747" spans="1:37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</row>
    <row r="748" spans="1:37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</row>
    <row r="749" spans="1:37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</row>
    <row r="750" spans="1:37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</row>
    <row r="751" spans="1:37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</row>
    <row r="752" spans="1:37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</row>
    <row r="753" spans="1:37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</row>
    <row r="754" spans="1:37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</row>
    <row r="755" spans="1:37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</row>
    <row r="756" spans="1:37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</row>
    <row r="757" spans="1:37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</row>
    <row r="758" spans="1:37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</row>
    <row r="759" spans="1:37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</row>
    <row r="760" spans="1:37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</row>
    <row r="761" spans="1:37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</row>
    <row r="762" spans="1:37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</row>
    <row r="763" spans="1:37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</row>
    <row r="764" spans="1:37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</row>
    <row r="765" spans="1:37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</row>
    <row r="766" spans="1:37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</row>
    <row r="767" spans="1:37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</row>
    <row r="768" spans="1:37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</row>
    <row r="769" spans="1:37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</row>
    <row r="770" spans="1:37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</row>
    <row r="771" spans="1:37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</row>
    <row r="772" spans="1:37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</row>
    <row r="773" spans="1:37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</row>
    <row r="774" spans="1:37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</row>
    <row r="775" spans="1:37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</row>
    <row r="776" spans="1:37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</row>
    <row r="777" spans="1:37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</row>
    <row r="778" spans="1:37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</row>
    <row r="779" spans="1:37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</row>
    <row r="780" spans="1:37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</row>
    <row r="781" spans="1:37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</row>
    <row r="782" spans="1:37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</row>
    <row r="783" spans="1:37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</row>
    <row r="784" spans="1:37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</row>
    <row r="785" spans="1:37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</row>
    <row r="786" spans="1:37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</row>
    <row r="787" spans="1:37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</row>
    <row r="788" spans="1:37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</row>
    <row r="789" spans="1:37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</row>
    <row r="790" spans="1:37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</row>
    <row r="791" spans="1:37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</row>
    <row r="792" spans="1:37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</row>
    <row r="793" spans="1:37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</row>
    <row r="794" spans="1:37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</row>
    <row r="795" spans="1:37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</row>
    <row r="796" spans="1:37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</row>
    <row r="797" spans="1:37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</row>
    <row r="798" spans="1:37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</row>
    <row r="799" spans="1:37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</row>
    <row r="800" spans="1:37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</row>
    <row r="801" spans="1:37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</row>
    <row r="802" spans="1:37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</row>
    <row r="803" spans="1:37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</row>
    <row r="804" spans="1:37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</row>
    <row r="805" spans="1:37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</row>
    <row r="806" spans="1:37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</row>
    <row r="807" spans="1:37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</row>
    <row r="808" spans="1:37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</row>
    <row r="809" spans="1:37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</row>
    <row r="810" spans="1:37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</row>
    <row r="811" spans="1:37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</row>
    <row r="812" spans="1:37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</row>
    <row r="813" spans="1:37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</row>
    <row r="814" spans="1:37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</row>
    <row r="815" spans="1:37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</row>
    <row r="816" spans="1:37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</row>
    <row r="817" spans="1:37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</row>
    <row r="818" spans="1:37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</row>
    <row r="819" spans="1:37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</row>
    <row r="820" spans="1:37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</row>
    <row r="821" spans="1:37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</row>
    <row r="822" spans="1:37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</row>
    <row r="823" spans="1:37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</row>
    <row r="824" spans="1:37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</row>
    <row r="825" spans="1:37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</row>
    <row r="826" spans="1:37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</row>
    <row r="827" spans="1:37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</row>
    <row r="828" spans="1:37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</row>
    <row r="829" spans="1:37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</row>
    <row r="830" spans="1:37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</row>
    <row r="831" spans="1:37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</row>
    <row r="832" spans="1:37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</row>
    <row r="833" spans="1:37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</row>
    <row r="834" spans="1:37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</row>
    <row r="835" spans="1:37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</row>
    <row r="836" spans="1:37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</row>
    <row r="837" spans="1:37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</row>
    <row r="838" spans="1:37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</row>
    <row r="839" spans="1:37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</row>
    <row r="840" spans="1:37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</row>
    <row r="841" spans="1:37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</row>
    <row r="842" spans="1:37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</row>
    <row r="843" spans="1:37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</row>
    <row r="844" spans="1:37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</row>
    <row r="845" spans="1:37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</row>
    <row r="846" spans="1:37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</row>
    <row r="847" spans="1:37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</row>
    <row r="848" spans="1:37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</row>
    <row r="849" spans="1:37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</row>
    <row r="850" spans="1:37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</row>
    <row r="851" spans="1:37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</row>
    <row r="852" spans="1:37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</row>
    <row r="853" spans="1:37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</row>
    <row r="854" spans="1:37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</row>
    <row r="855" spans="1:37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</row>
    <row r="856" spans="1:37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</row>
    <row r="857" spans="1:37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</row>
    <row r="858" spans="1:37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</row>
    <row r="859" spans="1:37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</row>
    <row r="860" spans="1:37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</row>
    <row r="861" spans="1:37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</row>
    <row r="862" spans="1:37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</row>
    <row r="863" spans="1:37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</row>
    <row r="864" spans="1:37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</row>
    <row r="865" spans="1:37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</row>
    <row r="866" spans="1:37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</row>
    <row r="867" spans="1:37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</row>
    <row r="868" spans="1:37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</row>
    <row r="869" spans="1:37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</row>
    <row r="870" spans="1:37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</row>
    <row r="871" spans="1:37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</row>
    <row r="872" spans="1:37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</row>
    <row r="873" spans="1:37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</row>
    <row r="874" spans="1:37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</row>
    <row r="875" spans="1:37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</row>
    <row r="876" spans="1:37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</row>
    <row r="877" spans="1:37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</row>
    <row r="878" spans="1:37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</row>
    <row r="879" spans="1:37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</row>
    <row r="880" spans="1:37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</row>
    <row r="881" spans="1:37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</row>
    <row r="882" spans="1:37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</row>
    <row r="883" spans="1:37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</row>
    <row r="884" spans="1:37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</row>
    <row r="885" spans="1:37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</row>
    <row r="886" spans="1:37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</row>
    <row r="887" spans="1:37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</row>
    <row r="888" spans="1:37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</row>
    <row r="889" spans="1:37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</row>
    <row r="890" spans="1:37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</row>
    <row r="891" spans="1:37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</row>
    <row r="892" spans="1:37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</row>
    <row r="893" spans="1:37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</row>
    <row r="894" spans="1:37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</row>
    <row r="895" spans="1:37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</row>
    <row r="896" spans="1:37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</row>
    <row r="897" spans="1:37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</row>
    <row r="898" spans="1:37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</row>
    <row r="899" spans="1:37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</row>
    <row r="900" spans="1:37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</row>
    <row r="901" spans="1:37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</row>
    <row r="902" spans="1:37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</row>
    <row r="903" spans="1:37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</row>
    <row r="904" spans="1:37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</row>
    <row r="905" spans="1:37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</row>
    <row r="906" spans="1:37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</row>
    <row r="907" spans="1:37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</row>
    <row r="908" spans="1:37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</row>
    <row r="909" spans="1:37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</row>
    <row r="910" spans="1:37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</row>
    <row r="911" spans="1:37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</row>
    <row r="912" spans="1:37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</row>
    <row r="913" spans="1:37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</row>
    <row r="914" spans="1:37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</row>
    <row r="915" spans="1:37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</row>
    <row r="916" spans="1:37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</row>
    <row r="917" spans="1:37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</row>
    <row r="918" spans="1:37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</row>
    <row r="919" spans="1:37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</row>
    <row r="920" spans="1:37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</row>
    <row r="921" spans="1:37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</row>
    <row r="922" spans="1:37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</row>
    <row r="923" spans="1:37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</row>
    <row r="924" spans="1:37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</row>
    <row r="925" spans="1:37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</row>
    <row r="926" spans="1:37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</row>
    <row r="927" spans="1:37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</row>
    <row r="928" spans="1:37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</row>
    <row r="929" spans="1:37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</row>
    <row r="930" spans="1:37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</row>
    <row r="931" spans="1:37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</row>
    <row r="932" spans="1:37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</row>
    <row r="933" spans="1:37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</row>
    <row r="934" spans="1:37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</row>
    <row r="935" spans="1:37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</row>
    <row r="936" spans="1:37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</row>
    <row r="937" spans="1:37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</row>
    <row r="938" spans="1:37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</row>
    <row r="939" spans="1:37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</row>
    <row r="940" spans="1:37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</row>
    <row r="941" spans="1:37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</row>
    <row r="942" spans="1:37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</row>
    <row r="943" spans="1:37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</row>
    <row r="944" spans="1:37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</row>
    <row r="945" spans="1:37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</row>
    <row r="946" spans="1:37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</row>
    <row r="947" spans="1:37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</row>
    <row r="948" spans="1:37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</row>
    <row r="949" spans="1:37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</row>
    <row r="950" spans="1:37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</row>
    <row r="951" spans="1:37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</row>
    <row r="952" spans="1:37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</row>
    <row r="953" spans="1:37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</row>
    <row r="954" spans="1:37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</row>
    <row r="955" spans="1:37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</row>
    <row r="956" spans="1:37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</row>
    <row r="957" spans="1:37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</row>
    <row r="958" spans="1:37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</row>
    <row r="959" spans="1:37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</row>
    <row r="960" spans="1:37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</row>
    <row r="961" spans="1:37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</row>
    <row r="962" spans="1:37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</row>
    <row r="963" spans="1:37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</row>
    <row r="964" spans="1:37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</row>
    <row r="965" spans="1:37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</row>
    <row r="966" spans="1:37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</row>
    <row r="967" spans="1:37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</row>
    <row r="968" spans="1:37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</row>
    <row r="969" spans="1:37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</row>
    <row r="970" spans="1:37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</row>
    <row r="971" spans="1:37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</row>
    <row r="972" spans="1:37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</row>
    <row r="973" spans="1:37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</row>
    <row r="974" spans="1:37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</row>
    <row r="975" spans="1:37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</row>
    <row r="976" spans="1:37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</row>
    <row r="977" spans="1:37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</row>
    <row r="978" spans="1:37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</row>
    <row r="979" spans="1:37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</row>
    <row r="980" spans="1:37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</row>
    <row r="981" spans="1:37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</row>
    <row r="982" spans="1:37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</row>
    <row r="983" spans="1:37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</row>
    <row r="984" spans="1:37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</row>
    <row r="985" spans="1:37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</row>
    <row r="986" spans="1:37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</row>
    <row r="987" spans="1:37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</row>
    <row r="988" spans="1:37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</row>
    <row r="989" spans="1:37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</row>
    <row r="990" spans="1:37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</row>
    <row r="991" spans="1:37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</row>
    <row r="992" spans="1:37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</row>
    <row r="993" spans="1:37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</row>
    <row r="994" spans="1:37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</row>
    <row r="995" spans="1:37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</row>
    <row r="996" spans="1:37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</row>
    <row r="997" spans="1:37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</row>
    <row r="998" spans="1:37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</row>
    <row r="999" spans="1:37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</row>
    <row r="1000" spans="1:37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</row>
  </sheetData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575751"/>
  </sheetPr>
  <dimension ref="A1:AK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9" width="9.140625" customWidth="1"/>
    <col min="10" max="10" width="10" customWidth="1"/>
    <col min="11" max="11" width="9.140625" customWidth="1"/>
    <col min="12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</cols>
  <sheetData>
    <row r="1" spans="1:37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172</v>
      </c>
      <c r="F1" s="59" t="s">
        <v>173</v>
      </c>
      <c r="G1" s="59" t="s">
        <v>174</v>
      </c>
      <c r="H1" s="59" t="s">
        <v>63</v>
      </c>
      <c r="I1" s="59" t="s">
        <v>175</v>
      </c>
      <c r="J1" s="59" t="s">
        <v>176</v>
      </c>
      <c r="K1" s="59" t="s">
        <v>177</v>
      </c>
      <c r="L1" s="59" t="s">
        <v>178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62" t="s">
        <v>161</v>
      </c>
      <c r="Y1" s="62" t="s">
        <v>162</v>
      </c>
      <c r="Z1" s="62" t="s">
        <v>163</v>
      </c>
      <c r="AA1" s="62" t="s">
        <v>164</v>
      </c>
      <c r="AB1" s="62" t="s">
        <v>165</v>
      </c>
      <c r="AC1" s="62" t="s">
        <v>166</v>
      </c>
      <c r="AD1" s="62" t="s">
        <v>44</v>
      </c>
      <c r="AE1" s="62" t="s">
        <v>45</v>
      </c>
      <c r="AF1" s="62" t="s">
        <v>46</v>
      </c>
      <c r="AG1" s="62" t="s">
        <v>47</v>
      </c>
      <c r="AH1" s="62" t="s">
        <v>69</v>
      </c>
      <c r="AI1" s="62" t="s">
        <v>167</v>
      </c>
      <c r="AJ1" s="62" t="s">
        <v>168</v>
      </c>
      <c r="AK1" s="62" t="s">
        <v>38</v>
      </c>
    </row>
    <row r="2" spans="1:37" ht="12.75" customHeight="1">
      <c r="A2" s="63" t="s">
        <v>50</v>
      </c>
      <c r="B2" s="63" t="s">
        <v>112</v>
      </c>
      <c r="C2" s="64">
        <f>'Tabela de Produtos Anual'!C2/4</f>
        <v>0</v>
      </c>
      <c r="D2" s="64">
        <f>'Tabela de Produtos Anual'!D2/4</f>
        <v>0</v>
      </c>
      <c r="E2" s="65">
        <f>'Tabela de Produtos Anual'!E2</f>
        <v>0</v>
      </c>
      <c r="F2" s="64">
        <f>'Tabela de Produtos Anual'!F2</f>
        <v>0</v>
      </c>
      <c r="G2" s="65">
        <f>'Tabela de Produtos Anual'!G2</f>
        <v>0</v>
      </c>
      <c r="H2" s="64">
        <f>'Tabela de Produtos Anual'!H2/4</f>
        <v>0</v>
      </c>
      <c r="I2" s="64">
        <f>'Tabela de Produtos Anual'!I2</f>
        <v>0</v>
      </c>
      <c r="J2" s="64">
        <f>('Tabela de Produtos Anual'!J2/10)*2</f>
        <v>0</v>
      </c>
      <c r="K2" s="64">
        <f>'Tabela de Produtos Anual'!K2</f>
        <v>0</v>
      </c>
      <c r="L2" s="64">
        <f>'Tabela de Produtos Anual'!L2/2</f>
        <v>0</v>
      </c>
      <c r="M2" s="64">
        <f>'Tabela de Produtos Anual'!M2</f>
        <v>0</v>
      </c>
      <c r="N2" s="64">
        <f>'Tabela de Produtos Anual'!N2</f>
        <v>0</v>
      </c>
      <c r="O2" s="64">
        <f>'Tabela de Produtos Anual'!O2</f>
        <v>0</v>
      </c>
      <c r="P2" s="64">
        <f>'Tabela de Produtos Anual'!P2/4</f>
        <v>0</v>
      </c>
      <c r="Q2" s="64">
        <f>'Tabela de Produtos Anual'!Q2/4</f>
        <v>0</v>
      </c>
      <c r="R2" s="64">
        <f>'Tabela de Produtos Anual'!R2/4</f>
        <v>9.5549999999999997</v>
      </c>
      <c r="S2" s="64">
        <f>'Tabela de Produtos Anual'!S2/4</f>
        <v>0</v>
      </c>
      <c r="T2" s="64">
        <f>'Tabela de Produtos Anual'!T2/4</f>
        <v>0</v>
      </c>
      <c r="U2" s="64">
        <f>'Tabela de Produtos Anual'!U2/4</f>
        <v>0</v>
      </c>
      <c r="V2" s="64">
        <f>'Tabela de Produtos Anual'!V2</f>
        <v>0</v>
      </c>
      <c r="W2" s="64">
        <f>'Tabela de Produtos Anual'!W2/4</f>
        <v>0</v>
      </c>
      <c r="X2" s="64">
        <f>'Tabela de Produtos Anual'!X2/4</f>
        <v>6.37</v>
      </c>
      <c r="Y2" s="64">
        <f>'Tabela de Produtos Anual'!Y2/4</f>
        <v>0</v>
      </c>
      <c r="Z2" s="64">
        <f>'Tabela de Produtos Anual'!Z2/4</f>
        <v>0</v>
      </c>
      <c r="AA2" s="64">
        <f>'Tabela de Produtos Anual'!AA2/4</f>
        <v>0</v>
      </c>
      <c r="AB2" s="64">
        <f>'Tabela de Produtos Anual'!AB2</f>
        <v>0</v>
      </c>
      <c r="AC2" s="64">
        <f>'Tabela de Produtos Anual'!AC2/4</f>
        <v>0</v>
      </c>
      <c r="AD2" s="64">
        <f>'Tabela de Produtos Anual'!AD2/4</f>
        <v>0</v>
      </c>
      <c r="AE2" s="64">
        <f>'Tabela de Produtos Anual'!AE2/4</f>
        <v>0</v>
      </c>
      <c r="AF2" s="64">
        <f>'Tabela de Produtos Anual'!AF2/4</f>
        <v>0</v>
      </c>
      <c r="AG2" s="64">
        <f>'Tabela de Produtos Anual'!AG2/4</f>
        <v>6</v>
      </c>
      <c r="AH2" s="64">
        <f>'Tabela de Produtos Anual'!AH2/4</f>
        <v>0</v>
      </c>
      <c r="AI2" s="64">
        <f>'Tabela de Produtos Anual'!AI2</f>
        <v>0</v>
      </c>
      <c r="AJ2" s="64">
        <f>'Tabela de Produtos Anual'!AJ2</f>
        <v>0</v>
      </c>
      <c r="AK2" s="64">
        <f>'Tabela de Produtos Anual'!AK2</f>
        <v>0</v>
      </c>
    </row>
    <row r="3" spans="1:37" ht="12.75" customHeight="1">
      <c r="A3" s="63" t="s">
        <v>51</v>
      </c>
      <c r="B3" s="63" t="s">
        <v>112</v>
      </c>
      <c r="C3" s="64">
        <f>'Tabela de Produtos Anual'!C3/4</f>
        <v>159.535</v>
      </c>
      <c r="D3" s="64">
        <f>'Tabela de Produtos Anual'!D3/4</f>
        <v>0</v>
      </c>
      <c r="E3" s="65">
        <f>'Tabela de Produtos Anual'!E3</f>
        <v>0</v>
      </c>
      <c r="F3" s="64">
        <f>'Tabela de Produtos Anual'!F3</f>
        <v>0</v>
      </c>
      <c r="G3" s="65">
        <f>'Tabela de Produtos Anual'!G3</f>
        <v>0</v>
      </c>
      <c r="H3" s="64">
        <f>'Tabela de Produtos Anual'!H3/4</f>
        <v>0</v>
      </c>
      <c r="I3" s="64">
        <f>'Tabela de Produtos Anual'!I3</f>
        <v>0</v>
      </c>
      <c r="J3" s="64">
        <f>('Tabela de Produtos Anual'!J3/10)*2</f>
        <v>0</v>
      </c>
      <c r="K3" s="64">
        <f>'Tabela de Produtos Anual'!K3</f>
        <v>0</v>
      </c>
      <c r="L3" s="64">
        <f>'Tabela de Produtos Anual'!L3/2</f>
        <v>0</v>
      </c>
      <c r="M3" s="64">
        <f>'Tabela de Produtos Anual'!M3</f>
        <v>871.82</v>
      </c>
      <c r="N3" s="64">
        <f>'Tabela de Produtos Anual'!N3</f>
        <v>469.44</v>
      </c>
      <c r="O3" s="64">
        <f>'Tabela de Produtos Anual'!O3</f>
        <v>552.03</v>
      </c>
      <c r="P3" s="64">
        <f>'Tabela de Produtos Anual'!P3/4</f>
        <v>0</v>
      </c>
      <c r="Q3" s="64">
        <f>'Tabela de Produtos Anual'!Q3/4</f>
        <v>0</v>
      </c>
      <c r="R3" s="64">
        <f>'Tabela de Produtos Anual'!R3/4</f>
        <v>9.5549999999999997</v>
      </c>
      <c r="S3" s="64">
        <f>'Tabela de Produtos Anual'!S3/4</f>
        <v>0</v>
      </c>
      <c r="T3" s="64">
        <f>'Tabela de Produtos Anual'!T3/4</f>
        <v>0</v>
      </c>
      <c r="U3" s="64">
        <f>'Tabela de Produtos Anual'!U3/4</f>
        <v>0</v>
      </c>
      <c r="V3" s="64">
        <f>'Tabela de Produtos Anual'!V3</f>
        <v>0</v>
      </c>
      <c r="W3" s="64">
        <f>'Tabela de Produtos Anual'!W3/4</f>
        <v>0</v>
      </c>
      <c r="X3" s="64">
        <f>'Tabela de Produtos Anual'!X3/4</f>
        <v>6.37</v>
      </c>
      <c r="Y3" s="64">
        <f>'Tabela de Produtos Anual'!Y3/4</f>
        <v>0</v>
      </c>
      <c r="Z3" s="64">
        <f>'Tabela de Produtos Anual'!Z3/4</f>
        <v>0</v>
      </c>
      <c r="AA3" s="64">
        <f>'Tabela de Produtos Anual'!AA3/4</f>
        <v>0</v>
      </c>
      <c r="AB3" s="64">
        <f>'Tabela de Produtos Anual'!AB3</f>
        <v>0</v>
      </c>
      <c r="AC3" s="64">
        <f>'Tabela de Produtos Anual'!AC3/4</f>
        <v>0</v>
      </c>
      <c r="AD3" s="64">
        <f>'Tabela de Produtos Anual'!AD3/4</f>
        <v>0</v>
      </c>
      <c r="AE3" s="64">
        <f>'Tabela de Produtos Anual'!AE3/4</f>
        <v>0</v>
      </c>
      <c r="AF3" s="64">
        <f>'Tabela de Produtos Anual'!AF3/4</f>
        <v>0</v>
      </c>
      <c r="AG3" s="64">
        <f>'Tabela de Produtos Anual'!AG3/4</f>
        <v>6</v>
      </c>
      <c r="AH3" s="64">
        <f>'Tabela de Produtos Anual'!AH3/4</f>
        <v>0</v>
      </c>
      <c r="AI3" s="64">
        <f>'Tabela de Produtos Anual'!AI3</f>
        <v>0</v>
      </c>
      <c r="AJ3" s="64">
        <f>'Tabela de Produtos Anual'!AJ3</f>
        <v>0</v>
      </c>
      <c r="AK3" s="64">
        <f>'Tabela de Produtos Anual'!AK3</f>
        <v>0</v>
      </c>
    </row>
    <row r="4" spans="1:37" ht="12.75" customHeight="1">
      <c r="A4" s="63" t="s">
        <v>52</v>
      </c>
      <c r="B4" s="63" t="s">
        <v>112</v>
      </c>
      <c r="C4" s="64">
        <f>'Tabela de Produtos Anual'!C4/4</f>
        <v>159.535</v>
      </c>
      <c r="D4" s="64">
        <f>'Tabela de Produtos Anual'!D4/4</f>
        <v>0</v>
      </c>
      <c r="E4" s="65">
        <f>'Tabela de Produtos Anual'!E4</f>
        <v>0</v>
      </c>
      <c r="F4" s="64">
        <f>'Tabela de Produtos Anual'!F4</f>
        <v>0</v>
      </c>
      <c r="G4" s="65">
        <f>'Tabela de Produtos Anual'!G4</f>
        <v>0</v>
      </c>
      <c r="H4" s="64">
        <f>'Tabela de Produtos Anual'!H4/4</f>
        <v>0</v>
      </c>
      <c r="I4" s="64">
        <f>'Tabela de Produtos Anual'!I4</f>
        <v>0</v>
      </c>
      <c r="J4" s="64">
        <f>('Tabela de Produtos Anual'!J4/10)*2</f>
        <v>0</v>
      </c>
      <c r="K4" s="64">
        <f>'Tabela de Produtos Anual'!K4</f>
        <v>0</v>
      </c>
      <c r="L4" s="64">
        <f>'Tabela de Produtos Anual'!L4/2</f>
        <v>0</v>
      </c>
      <c r="M4" s="64">
        <f>'Tabela de Produtos Anual'!M4</f>
        <v>871.82</v>
      </c>
      <c r="N4" s="64">
        <f>'Tabela de Produtos Anual'!N4</f>
        <v>469.44</v>
      </c>
      <c r="O4" s="64">
        <f>'Tabela de Produtos Anual'!O4</f>
        <v>552.03</v>
      </c>
      <c r="P4" s="64">
        <f>'Tabela de Produtos Anual'!P4/4</f>
        <v>0</v>
      </c>
      <c r="Q4" s="64">
        <f>'Tabela de Produtos Anual'!Q4/4</f>
        <v>0</v>
      </c>
      <c r="R4" s="64">
        <f>'Tabela de Produtos Anual'!R4/4</f>
        <v>9.5549999999999997</v>
      </c>
      <c r="S4" s="64">
        <f>'Tabela de Produtos Anual'!S4/4</f>
        <v>57.38</v>
      </c>
      <c r="T4" s="64">
        <f>'Tabela de Produtos Anual'!T4/4</f>
        <v>0</v>
      </c>
      <c r="U4" s="64">
        <f>'Tabela de Produtos Anual'!U4/4</f>
        <v>0</v>
      </c>
      <c r="V4" s="64">
        <f>'Tabela de Produtos Anual'!V4</f>
        <v>0</v>
      </c>
      <c r="W4" s="64">
        <f>'Tabela de Produtos Anual'!W4/4</f>
        <v>0</v>
      </c>
      <c r="X4" s="64">
        <f>'Tabela de Produtos Anual'!X4/4</f>
        <v>6.37</v>
      </c>
      <c r="Y4" s="64">
        <f>'Tabela de Produtos Anual'!Y4/4</f>
        <v>31.8475</v>
      </c>
      <c r="Z4" s="64">
        <f>'Tabela de Produtos Anual'!Z4/4</f>
        <v>0</v>
      </c>
      <c r="AA4" s="64">
        <f>'Tabela de Produtos Anual'!AA4/4</f>
        <v>26.274999999999999</v>
      </c>
      <c r="AB4" s="64">
        <f>'Tabela de Produtos Anual'!AB4</f>
        <v>0</v>
      </c>
      <c r="AC4" s="64">
        <f>'Tabela de Produtos Anual'!AC4/4</f>
        <v>0</v>
      </c>
      <c r="AD4" s="64">
        <f>'Tabela de Produtos Anual'!AD4/4</f>
        <v>34.975000000000001</v>
      </c>
      <c r="AE4" s="64">
        <f>'Tabela de Produtos Anual'!AE4/4</f>
        <v>47.7</v>
      </c>
      <c r="AF4" s="64">
        <f>'Tabela de Produtos Anual'!AF4/4</f>
        <v>56.65</v>
      </c>
      <c r="AG4" s="64">
        <f>'Tabela de Produtos Anual'!AG4/4</f>
        <v>6</v>
      </c>
      <c r="AH4" s="64">
        <f>'Tabela de Produtos Anual'!AH4/4</f>
        <v>0</v>
      </c>
      <c r="AI4" s="64">
        <f>'Tabela de Produtos Anual'!AI4</f>
        <v>0</v>
      </c>
      <c r="AJ4" s="64">
        <f>'Tabela de Produtos Anual'!AJ4</f>
        <v>0</v>
      </c>
      <c r="AK4" s="64">
        <f>'Tabela de Produtos Anual'!AK4</f>
        <v>95.48</v>
      </c>
    </row>
    <row r="5" spans="1:37" ht="12.75" customHeight="1">
      <c r="A5" s="63" t="s">
        <v>53</v>
      </c>
      <c r="B5" s="63" t="s">
        <v>112</v>
      </c>
      <c r="C5" s="64">
        <f>'Tabela de Produtos Anual'!C5/4</f>
        <v>159.535</v>
      </c>
      <c r="D5" s="64">
        <f>'Tabela de Produtos Anual'!D5/4</f>
        <v>0</v>
      </c>
      <c r="E5" s="65">
        <f>'Tabela de Produtos Anual'!E5</f>
        <v>58.39</v>
      </c>
      <c r="F5" s="64">
        <f>'Tabela de Produtos Anual'!F5</f>
        <v>0</v>
      </c>
      <c r="G5" s="65">
        <f>'Tabela de Produtos Anual'!G5</f>
        <v>313.54000000000002</v>
      </c>
      <c r="H5" s="64">
        <f>'Tabela de Produtos Anual'!H5/4</f>
        <v>0</v>
      </c>
      <c r="I5" s="64">
        <f>'Tabela de Produtos Anual'!I5</f>
        <v>0</v>
      </c>
      <c r="J5" s="64">
        <f>('Tabela de Produtos Anual'!J5/10)*2</f>
        <v>0</v>
      </c>
      <c r="K5" s="64">
        <f>'Tabela de Produtos Anual'!K5</f>
        <v>0</v>
      </c>
      <c r="L5" s="64">
        <f>'Tabela de Produtos Anual'!L5/2</f>
        <v>0</v>
      </c>
      <c r="M5" s="64">
        <f>'Tabela de Produtos Anual'!M5</f>
        <v>871.82</v>
      </c>
      <c r="N5" s="64">
        <f>'Tabela de Produtos Anual'!N5</f>
        <v>469.44</v>
      </c>
      <c r="O5" s="64">
        <f>'Tabela de Produtos Anual'!O5</f>
        <v>552.03</v>
      </c>
      <c r="P5" s="64">
        <f>'Tabela de Produtos Anual'!P5/4</f>
        <v>0</v>
      </c>
      <c r="Q5" s="64">
        <f>'Tabela de Produtos Anual'!Q5/4</f>
        <v>0</v>
      </c>
      <c r="R5" s="64">
        <f>'Tabela de Produtos Anual'!R5/4</f>
        <v>9.5549999999999997</v>
      </c>
      <c r="S5" s="64">
        <f>'Tabela de Produtos Anual'!S5/4</f>
        <v>57.38</v>
      </c>
      <c r="T5" s="64">
        <f>'Tabela de Produtos Anual'!T5/4</f>
        <v>0</v>
      </c>
      <c r="U5" s="64">
        <f>'Tabela de Produtos Anual'!U5/4</f>
        <v>0</v>
      </c>
      <c r="V5" s="64">
        <f>'Tabela de Produtos Anual'!V5</f>
        <v>0</v>
      </c>
      <c r="W5" s="64">
        <f>'Tabela de Produtos Anual'!W5/4</f>
        <v>0</v>
      </c>
      <c r="X5" s="64">
        <f>'Tabela de Produtos Anual'!X5/4</f>
        <v>6.37</v>
      </c>
      <c r="Y5" s="64">
        <f>'Tabela de Produtos Anual'!Y5/4</f>
        <v>31.8475</v>
      </c>
      <c r="Z5" s="64">
        <f>'Tabela de Produtos Anual'!Z5/4</f>
        <v>0</v>
      </c>
      <c r="AA5" s="64">
        <f>'Tabela de Produtos Anual'!AA5/4</f>
        <v>26.274999999999999</v>
      </c>
      <c r="AB5" s="64">
        <f>'Tabela de Produtos Anual'!AB5</f>
        <v>0</v>
      </c>
      <c r="AC5" s="64">
        <f>'Tabela de Produtos Anual'!AC5/4</f>
        <v>0</v>
      </c>
      <c r="AD5" s="64">
        <f>'Tabela de Produtos Anual'!AD5/4</f>
        <v>34.975000000000001</v>
      </c>
      <c r="AE5" s="64">
        <f>'Tabela de Produtos Anual'!AE5/4</f>
        <v>47.7</v>
      </c>
      <c r="AF5" s="64">
        <f>'Tabela de Produtos Anual'!AF5/4</f>
        <v>56.65</v>
      </c>
      <c r="AG5" s="64">
        <f>'Tabela de Produtos Anual'!AG5/4</f>
        <v>6</v>
      </c>
      <c r="AH5" s="64">
        <f>'Tabela de Produtos Anual'!AH5/4</f>
        <v>0</v>
      </c>
      <c r="AI5" s="64">
        <f>'Tabela de Produtos Anual'!AI5</f>
        <v>94</v>
      </c>
      <c r="AJ5" s="64">
        <f>'Tabela de Produtos Anual'!AJ5</f>
        <v>0</v>
      </c>
      <c r="AK5" s="64">
        <f>'Tabela de Produtos Anual'!AK5</f>
        <v>95.48</v>
      </c>
    </row>
    <row r="6" spans="1:37" ht="12.75" customHeight="1">
      <c r="A6" s="63" t="s">
        <v>54</v>
      </c>
      <c r="B6" s="63" t="s">
        <v>112</v>
      </c>
      <c r="C6" s="64">
        <f>'Tabela de Produtos Anual'!C6/4</f>
        <v>159.535</v>
      </c>
      <c r="D6" s="64">
        <f>'Tabela de Produtos Anual'!D6/4</f>
        <v>0</v>
      </c>
      <c r="E6" s="65">
        <f>'Tabela de Produtos Anual'!E6</f>
        <v>58.39</v>
      </c>
      <c r="F6" s="64">
        <f>'Tabela de Produtos Anual'!F6</f>
        <v>95.18</v>
      </c>
      <c r="G6" s="65">
        <f>'Tabela de Produtos Anual'!G6</f>
        <v>313.54000000000002</v>
      </c>
      <c r="H6" s="64">
        <f>'Tabela de Produtos Anual'!H6/4</f>
        <v>0</v>
      </c>
      <c r="I6" s="64">
        <f>'Tabela de Produtos Anual'!I6</f>
        <v>0</v>
      </c>
      <c r="J6" s="64">
        <f>('Tabela de Produtos Anual'!J6/10)*2</f>
        <v>0</v>
      </c>
      <c r="K6" s="64">
        <f>'Tabela de Produtos Anual'!K6</f>
        <v>0</v>
      </c>
      <c r="L6" s="64">
        <f>'Tabela de Produtos Anual'!L6/2</f>
        <v>0</v>
      </c>
      <c r="M6" s="64">
        <f>'Tabela de Produtos Anual'!M6</f>
        <v>871.82</v>
      </c>
      <c r="N6" s="64">
        <f>'Tabela de Produtos Anual'!N6</f>
        <v>469.44</v>
      </c>
      <c r="O6" s="64">
        <f>'Tabela de Produtos Anual'!O6</f>
        <v>552.03</v>
      </c>
      <c r="P6" s="64">
        <f>'Tabela de Produtos Anual'!P6/4</f>
        <v>0</v>
      </c>
      <c r="Q6" s="64">
        <f>'Tabela de Produtos Anual'!Q6/4</f>
        <v>0</v>
      </c>
      <c r="R6" s="64">
        <f>'Tabela de Produtos Anual'!R6/4</f>
        <v>9.5549999999999997</v>
      </c>
      <c r="S6" s="64">
        <f>'Tabela de Produtos Anual'!S6/4</f>
        <v>57.38</v>
      </c>
      <c r="T6" s="64">
        <f>'Tabela de Produtos Anual'!T6/4</f>
        <v>0</v>
      </c>
      <c r="U6" s="64">
        <f>'Tabela de Produtos Anual'!U6/4</f>
        <v>0</v>
      </c>
      <c r="V6" s="64">
        <f>'Tabela de Produtos Anual'!V6</f>
        <v>0</v>
      </c>
      <c r="W6" s="64">
        <f>'Tabela de Produtos Anual'!W6/4</f>
        <v>0</v>
      </c>
      <c r="X6" s="64">
        <f>'Tabela de Produtos Anual'!X6/4</f>
        <v>6.37</v>
      </c>
      <c r="Y6" s="64">
        <f>'Tabela de Produtos Anual'!Y6/4</f>
        <v>31.8475</v>
      </c>
      <c r="Z6" s="64">
        <f>'Tabela de Produtos Anual'!Z6/4</f>
        <v>0</v>
      </c>
      <c r="AA6" s="64">
        <f>'Tabela de Produtos Anual'!AA6/4</f>
        <v>26.274999999999999</v>
      </c>
      <c r="AB6" s="64">
        <f>'Tabela de Produtos Anual'!AB6</f>
        <v>0</v>
      </c>
      <c r="AC6" s="64">
        <f>'Tabela de Produtos Anual'!AC6/4</f>
        <v>0</v>
      </c>
      <c r="AD6" s="64">
        <f>'Tabela de Produtos Anual'!AD6/4</f>
        <v>34.975000000000001</v>
      </c>
      <c r="AE6" s="64">
        <f>'Tabela de Produtos Anual'!AE6/4</f>
        <v>47.7</v>
      </c>
      <c r="AF6" s="64">
        <f>'Tabela de Produtos Anual'!AF6/4</f>
        <v>56.65</v>
      </c>
      <c r="AG6" s="64">
        <f>'Tabela de Produtos Anual'!AG6/4</f>
        <v>6</v>
      </c>
      <c r="AH6" s="64">
        <f>'Tabela de Produtos Anual'!AH6/4</f>
        <v>0</v>
      </c>
      <c r="AI6" s="64">
        <f>'Tabela de Produtos Anual'!AI6</f>
        <v>94</v>
      </c>
      <c r="AJ6" s="64">
        <f>'Tabela de Produtos Anual'!AJ6</f>
        <v>132</v>
      </c>
      <c r="AK6" s="64">
        <f>'Tabela de Produtos Anual'!AK6</f>
        <v>95.48</v>
      </c>
    </row>
    <row r="7" spans="1:37" ht="12.75" customHeight="1">
      <c r="A7" s="63" t="s">
        <v>70</v>
      </c>
      <c r="B7" s="63" t="s">
        <v>169</v>
      </c>
      <c r="C7" s="64">
        <f>'Tabela de Produtos Anual'!C7/4</f>
        <v>221.5925</v>
      </c>
      <c r="D7" s="64">
        <f>'Tabela de Produtos Anual'!D7/4</f>
        <v>0</v>
      </c>
      <c r="E7" s="65">
        <f>'Tabela de Produtos Anual'!E7</f>
        <v>0</v>
      </c>
      <c r="F7" s="64">
        <f>'Tabela de Produtos Anual'!F7</f>
        <v>95.18</v>
      </c>
      <c r="G7" s="65">
        <f>'Tabela de Produtos Anual'!G7</f>
        <v>313.54000000000002</v>
      </c>
      <c r="H7" s="64">
        <f>'Tabela de Produtos Anual'!H7/4</f>
        <v>0</v>
      </c>
      <c r="I7" s="64">
        <f>'Tabela de Produtos Anual'!I7</f>
        <v>0</v>
      </c>
      <c r="J7" s="64">
        <f>('Tabela de Produtos Anual'!J7/10)*2</f>
        <v>0</v>
      </c>
      <c r="K7" s="64">
        <f>'Tabela de Produtos Anual'!K7</f>
        <v>0</v>
      </c>
      <c r="L7" s="64">
        <f>'Tabela de Produtos Anual'!L7/2</f>
        <v>0</v>
      </c>
      <c r="M7" s="64">
        <f>'Tabela de Produtos Anual'!M7</f>
        <v>887.01</v>
      </c>
      <c r="N7" s="64">
        <f>'Tabela de Produtos Anual'!N7</f>
        <v>477.62</v>
      </c>
      <c r="O7" s="64">
        <f>'Tabela de Produtos Anual'!O7</f>
        <v>587.05999999999995</v>
      </c>
      <c r="P7" s="64">
        <f>'Tabela de Produtos Anual'!P7/4</f>
        <v>0</v>
      </c>
      <c r="Q7" s="64">
        <f>'Tabela de Produtos Anual'!Q7/4</f>
        <v>0</v>
      </c>
      <c r="R7" s="64">
        <f>'Tabela de Produtos Anual'!R7/4</f>
        <v>9.5549999999999997</v>
      </c>
      <c r="S7" s="64">
        <f>'Tabela de Produtos Anual'!S7/4</f>
        <v>0</v>
      </c>
      <c r="T7" s="64">
        <f>'Tabela de Produtos Anual'!T7/4</f>
        <v>57.38</v>
      </c>
      <c r="U7" s="64">
        <f>'Tabela de Produtos Anual'!U7/4</f>
        <v>57.38</v>
      </c>
      <c r="V7" s="64">
        <f>'Tabela de Produtos Anual'!V7</f>
        <v>170.96</v>
      </c>
      <c r="W7" s="64">
        <f>'Tabela de Produtos Anual'!W7/4</f>
        <v>60.11</v>
      </c>
      <c r="X7" s="64">
        <f>'Tabela de Produtos Anual'!X7/4</f>
        <v>6.37</v>
      </c>
      <c r="Y7" s="64">
        <f>'Tabela de Produtos Anual'!Y7/4</f>
        <v>0</v>
      </c>
      <c r="Z7" s="64">
        <f>'Tabela de Produtos Anual'!Z7/4</f>
        <v>31.8475</v>
      </c>
      <c r="AA7" s="64">
        <f>'Tabela de Produtos Anual'!AA7/4</f>
        <v>26.274999999999999</v>
      </c>
      <c r="AB7" s="64">
        <f>'Tabela de Produtos Anual'!AB7</f>
        <v>105.1</v>
      </c>
      <c r="AC7" s="64">
        <f>'Tabela de Produtos Anual'!AC7/4</f>
        <v>34.237499999999997</v>
      </c>
      <c r="AD7" s="64">
        <f>'Tabela de Produtos Anual'!AD7/4</f>
        <v>34.975000000000001</v>
      </c>
      <c r="AE7" s="64">
        <f>'Tabela de Produtos Anual'!AE7/4</f>
        <v>47.7</v>
      </c>
      <c r="AF7" s="64">
        <f>'Tabela de Produtos Anual'!AF7/4</f>
        <v>56.65</v>
      </c>
      <c r="AG7" s="64">
        <f>'Tabela de Produtos Anual'!AG7/4</f>
        <v>6</v>
      </c>
      <c r="AH7" s="64">
        <f>'Tabela de Produtos Anual'!AH7/4</f>
        <v>30</v>
      </c>
      <c r="AI7" s="64">
        <f>'Tabela de Produtos Anual'!AI7</f>
        <v>94</v>
      </c>
      <c r="AJ7" s="64">
        <f>'Tabela de Produtos Anual'!AJ7</f>
        <v>132</v>
      </c>
      <c r="AK7" s="64">
        <f>'Tabela de Produtos Anual'!AK7</f>
        <v>63.63</v>
      </c>
    </row>
    <row r="8" spans="1:37" ht="12.75" customHeight="1">
      <c r="A8" s="63" t="s">
        <v>71</v>
      </c>
      <c r="B8" s="63" t="s">
        <v>169</v>
      </c>
      <c r="C8" s="64">
        <f>'Tabela de Produtos Anual'!C8/4</f>
        <v>221.5925</v>
      </c>
      <c r="D8" s="64">
        <f>'Tabela de Produtos Anual'!D8/4</f>
        <v>0</v>
      </c>
      <c r="E8" s="65">
        <f>'Tabela de Produtos Anual'!E8</f>
        <v>0</v>
      </c>
      <c r="F8" s="64">
        <f>'Tabela de Produtos Anual'!F8</f>
        <v>0</v>
      </c>
      <c r="G8" s="65">
        <f>'Tabela de Produtos Anual'!G8</f>
        <v>313.54000000000002</v>
      </c>
      <c r="H8" s="64">
        <f>'Tabela de Produtos Anual'!H8/4</f>
        <v>0</v>
      </c>
      <c r="I8" s="64">
        <f>'Tabela de Produtos Anual'!I8</f>
        <v>0</v>
      </c>
      <c r="J8" s="64">
        <f>('Tabela de Produtos Anual'!J8/10)*2</f>
        <v>0</v>
      </c>
      <c r="K8" s="64">
        <f>'Tabela de Produtos Anual'!K8</f>
        <v>0</v>
      </c>
      <c r="L8" s="64">
        <f>'Tabela de Produtos Anual'!L8/2</f>
        <v>0</v>
      </c>
      <c r="M8" s="64">
        <f>'Tabela de Produtos Anual'!M8</f>
        <v>887.01</v>
      </c>
      <c r="N8" s="64">
        <f>'Tabela de Produtos Anual'!N8</f>
        <v>477.62</v>
      </c>
      <c r="O8" s="64">
        <f>'Tabela de Produtos Anual'!O8</f>
        <v>587.05999999999995</v>
      </c>
      <c r="P8" s="64">
        <f>'Tabela de Produtos Anual'!P8/4</f>
        <v>0</v>
      </c>
      <c r="Q8" s="64">
        <f>'Tabela de Produtos Anual'!Q8/4</f>
        <v>0</v>
      </c>
      <c r="R8" s="64">
        <f>'Tabela de Produtos Anual'!R8/4</f>
        <v>9.5549999999999997</v>
      </c>
      <c r="S8" s="64">
        <f>'Tabela de Produtos Anual'!S8/4</f>
        <v>0</v>
      </c>
      <c r="T8" s="64">
        <f>'Tabela de Produtos Anual'!T8/4</f>
        <v>57.38</v>
      </c>
      <c r="U8" s="64">
        <f>'Tabela de Produtos Anual'!U8/4</f>
        <v>57.38</v>
      </c>
      <c r="V8" s="64">
        <f>'Tabela de Produtos Anual'!V8</f>
        <v>170.96</v>
      </c>
      <c r="W8" s="64">
        <f>'Tabela de Produtos Anual'!W8/4</f>
        <v>60.11</v>
      </c>
      <c r="X8" s="64">
        <f>'Tabela de Produtos Anual'!X8/4</f>
        <v>6.37</v>
      </c>
      <c r="Y8" s="64">
        <f>'Tabela de Produtos Anual'!Y8/4</f>
        <v>0</v>
      </c>
      <c r="Z8" s="64">
        <f>'Tabela de Produtos Anual'!Z8/4</f>
        <v>31.8475</v>
      </c>
      <c r="AA8" s="64">
        <f>'Tabela de Produtos Anual'!AA8/4</f>
        <v>26.274999999999999</v>
      </c>
      <c r="AB8" s="64">
        <f>'Tabela de Produtos Anual'!AB8</f>
        <v>105.1</v>
      </c>
      <c r="AC8" s="64">
        <f>'Tabela de Produtos Anual'!AC8/4</f>
        <v>34.237499999999997</v>
      </c>
      <c r="AD8" s="64">
        <f>'Tabela de Produtos Anual'!AD8/4</f>
        <v>34.975000000000001</v>
      </c>
      <c r="AE8" s="64">
        <f>'Tabela de Produtos Anual'!AE8/4</f>
        <v>47.7</v>
      </c>
      <c r="AF8" s="64">
        <f>'Tabela de Produtos Anual'!AF8/4</f>
        <v>56.65</v>
      </c>
      <c r="AG8" s="64">
        <f>'Tabela de Produtos Anual'!AG8/4</f>
        <v>6</v>
      </c>
      <c r="AH8" s="64">
        <f>'Tabela de Produtos Anual'!AH8/4</f>
        <v>30</v>
      </c>
      <c r="AI8" s="64">
        <f>'Tabela de Produtos Anual'!AI8</f>
        <v>94</v>
      </c>
      <c r="AJ8" s="64">
        <f>'Tabela de Produtos Anual'!AJ8</f>
        <v>132</v>
      </c>
      <c r="AK8" s="64">
        <f>'Tabela de Produtos Anual'!AK8</f>
        <v>63.63</v>
      </c>
    </row>
    <row r="9" spans="1:37" ht="12.75" customHeight="1">
      <c r="A9" s="63" t="s">
        <v>72</v>
      </c>
      <c r="B9" s="63" t="s">
        <v>169</v>
      </c>
      <c r="C9" s="64">
        <f>'Tabela de Produtos Anual'!C9/4</f>
        <v>221.5925</v>
      </c>
      <c r="D9" s="64">
        <f>'Tabela de Produtos Anual'!D9/4</f>
        <v>0</v>
      </c>
      <c r="E9" s="65">
        <f>'Tabela de Produtos Anual'!E9</f>
        <v>0</v>
      </c>
      <c r="F9" s="64">
        <f>'Tabela de Produtos Anual'!F9</f>
        <v>0</v>
      </c>
      <c r="G9" s="65">
        <f>'Tabela de Produtos Anual'!G9</f>
        <v>313.54000000000002</v>
      </c>
      <c r="H9" s="64">
        <f>'Tabela de Produtos Anual'!H9/4</f>
        <v>0</v>
      </c>
      <c r="I9" s="64">
        <f>'Tabela de Produtos Anual'!I9</f>
        <v>0</v>
      </c>
      <c r="J9" s="64">
        <f>('Tabela de Produtos Anual'!J9/10)*2</f>
        <v>0</v>
      </c>
      <c r="K9" s="64">
        <f>'Tabela de Produtos Anual'!K9</f>
        <v>0</v>
      </c>
      <c r="L9" s="64">
        <f>'Tabela de Produtos Anual'!L9/2</f>
        <v>0</v>
      </c>
      <c r="M9" s="64">
        <f>'Tabela de Produtos Anual'!M9</f>
        <v>887.01</v>
      </c>
      <c r="N9" s="64">
        <f>'Tabela de Produtos Anual'!N9</f>
        <v>477.62</v>
      </c>
      <c r="O9" s="64">
        <f>'Tabela de Produtos Anual'!O9</f>
        <v>587.05999999999995</v>
      </c>
      <c r="P9" s="64">
        <f>'Tabela de Produtos Anual'!P9/4</f>
        <v>0</v>
      </c>
      <c r="Q9" s="64">
        <f>'Tabela de Produtos Anual'!Q9/4</f>
        <v>0</v>
      </c>
      <c r="R9" s="64">
        <f>'Tabela de Produtos Anual'!R9/4</f>
        <v>9.5549999999999997</v>
      </c>
      <c r="S9" s="64">
        <f>'Tabela de Produtos Anual'!S9/4</f>
        <v>0</v>
      </c>
      <c r="T9" s="64">
        <f>'Tabela de Produtos Anual'!T9/4</f>
        <v>57.38</v>
      </c>
      <c r="U9" s="64">
        <f>'Tabela de Produtos Anual'!U9/4</f>
        <v>57.38</v>
      </c>
      <c r="V9" s="64">
        <f>'Tabela de Produtos Anual'!V9</f>
        <v>170.96</v>
      </c>
      <c r="W9" s="64">
        <f>'Tabela de Produtos Anual'!W9/4</f>
        <v>60.11</v>
      </c>
      <c r="X9" s="64">
        <f>'Tabela de Produtos Anual'!X9/4</f>
        <v>6.37</v>
      </c>
      <c r="Y9" s="64">
        <f>'Tabela de Produtos Anual'!Y9/4</f>
        <v>0</v>
      </c>
      <c r="Z9" s="64">
        <f>'Tabela de Produtos Anual'!Z9/4</f>
        <v>31.8475</v>
      </c>
      <c r="AA9" s="64">
        <f>'Tabela de Produtos Anual'!AA9/4</f>
        <v>26.274999999999999</v>
      </c>
      <c r="AB9" s="64">
        <f>'Tabela de Produtos Anual'!AB9</f>
        <v>105.1</v>
      </c>
      <c r="AC9" s="64">
        <f>'Tabela de Produtos Anual'!AC9/4</f>
        <v>34.237499999999997</v>
      </c>
      <c r="AD9" s="64">
        <f>'Tabela de Produtos Anual'!AD9/4</f>
        <v>34.975000000000001</v>
      </c>
      <c r="AE9" s="64">
        <f>'Tabela de Produtos Anual'!AE9/4</f>
        <v>47.7</v>
      </c>
      <c r="AF9" s="64">
        <f>'Tabela de Produtos Anual'!AF9/4</f>
        <v>56.65</v>
      </c>
      <c r="AG9" s="64">
        <f>'Tabela de Produtos Anual'!AG9/4</f>
        <v>6</v>
      </c>
      <c r="AH9" s="64">
        <f>'Tabela de Produtos Anual'!AH9/4</f>
        <v>30</v>
      </c>
      <c r="AI9" s="64">
        <f>'Tabela de Produtos Anual'!AI9</f>
        <v>0</v>
      </c>
      <c r="AJ9" s="64">
        <f>'Tabela de Produtos Anual'!AJ9</f>
        <v>132</v>
      </c>
      <c r="AK9" s="64">
        <f>'Tabela de Produtos Anual'!AK9</f>
        <v>63.63</v>
      </c>
    </row>
    <row r="10" spans="1:37" ht="12.75" customHeight="1">
      <c r="A10" s="63" t="s">
        <v>73</v>
      </c>
      <c r="B10" s="63" t="s">
        <v>169</v>
      </c>
      <c r="C10" s="64">
        <f>'Tabela de Produtos Anual'!C10/4</f>
        <v>221.5925</v>
      </c>
      <c r="D10" s="64">
        <f>'Tabela de Produtos Anual'!D10/4</f>
        <v>0</v>
      </c>
      <c r="E10" s="65">
        <f>'Tabela de Produtos Anual'!E10</f>
        <v>0</v>
      </c>
      <c r="F10" s="64">
        <f>'Tabela de Produtos Anual'!F10</f>
        <v>0</v>
      </c>
      <c r="G10" s="65">
        <f>'Tabela de Produtos Anual'!G10</f>
        <v>313.54000000000002</v>
      </c>
      <c r="H10" s="64">
        <f>'Tabela de Produtos Anual'!H10/4</f>
        <v>0</v>
      </c>
      <c r="I10" s="64">
        <f>'Tabela de Produtos Anual'!I10</f>
        <v>0</v>
      </c>
      <c r="J10" s="64">
        <f>('Tabela de Produtos Anual'!J10/10)*2</f>
        <v>0</v>
      </c>
      <c r="K10" s="64">
        <f>'Tabela de Produtos Anual'!K10</f>
        <v>0</v>
      </c>
      <c r="L10" s="64">
        <f>'Tabela de Produtos Anual'!L10/2</f>
        <v>0</v>
      </c>
      <c r="M10" s="64">
        <f>'Tabela de Produtos Anual'!M10</f>
        <v>887.01</v>
      </c>
      <c r="N10" s="64">
        <f>'Tabela de Produtos Anual'!N10</f>
        <v>477.62</v>
      </c>
      <c r="O10" s="64">
        <f>'Tabela de Produtos Anual'!O10</f>
        <v>587.05999999999995</v>
      </c>
      <c r="P10" s="64">
        <f>'Tabela de Produtos Anual'!P10/4</f>
        <v>0</v>
      </c>
      <c r="Q10" s="64">
        <f>'Tabela de Produtos Anual'!Q10/4</f>
        <v>0</v>
      </c>
      <c r="R10" s="64">
        <f>'Tabela de Produtos Anual'!R10/4</f>
        <v>9.5549999999999997</v>
      </c>
      <c r="S10" s="64">
        <f>'Tabela de Produtos Anual'!S10/4</f>
        <v>0</v>
      </c>
      <c r="T10" s="64">
        <f>'Tabela de Produtos Anual'!T10/4</f>
        <v>57.38</v>
      </c>
      <c r="U10" s="64">
        <f>'Tabela de Produtos Anual'!U10/4</f>
        <v>57.38</v>
      </c>
      <c r="V10" s="64">
        <f>'Tabela de Produtos Anual'!V10</f>
        <v>170.96</v>
      </c>
      <c r="W10" s="64">
        <f>'Tabela de Produtos Anual'!W10/4</f>
        <v>60.11</v>
      </c>
      <c r="X10" s="64">
        <f>'Tabela de Produtos Anual'!X10/4</f>
        <v>6.37</v>
      </c>
      <c r="Y10" s="64">
        <f>'Tabela de Produtos Anual'!Y10/4</f>
        <v>0</v>
      </c>
      <c r="Z10" s="64">
        <f>'Tabela de Produtos Anual'!Z10/4</f>
        <v>31.8475</v>
      </c>
      <c r="AA10" s="64">
        <f>'Tabela de Produtos Anual'!AA10/4</f>
        <v>26.274999999999999</v>
      </c>
      <c r="AB10" s="64">
        <f>'Tabela de Produtos Anual'!AB10</f>
        <v>105.1</v>
      </c>
      <c r="AC10" s="64">
        <f>'Tabela de Produtos Anual'!AC10/4</f>
        <v>34.237499999999997</v>
      </c>
      <c r="AD10" s="64">
        <f>'Tabela de Produtos Anual'!AD10/4</f>
        <v>34.975000000000001</v>
      </c>
      <c r="AE10" s="64">
        <f>'Tabela de Produtos Anual'!AE10/4</f>
        <v>47.7</v>
      </c>
      <c r="AF10" s="64">
        <f>'Tabela de Produtos Anual'!AF10/4</f>
        <v>56.65</v>
      </c>
      <c r="AG10" s="64">
        <f>'Tabela de Produtos Anual'!AG10/4</f>
        <v>6</v>
      </c>
      <c r="AH10" s="64">
        <f>'Tabela de Produtos Anual'!AH10/4</f>
        <v>30</v>
      </c>
      <c r="AI10" s="64">
        <f>'Tabela de Produtos Anual'!AI10</f>
        <v>0</v>
      </c>
      <c r="AJ10" s="64">
        <f>'Tabela de Produtos Anual'!AJ10</f>
        <v>132</v>
      </c>
      <c r="AK10" s="64">
        <f>'Tabela de Produtos Anual'!AK10</f>
        <v>63.63</v>
      </c>
    </row>
    <row r="11" spans="1:37" ht="12.75" customHeight="1">
      <c r="A11" s="63" t="s">
        <v>74</v>
      </c>
      <c r="B11" s="63" t="s">
        <v>169</v>
      </c>
      <c r="C11" s="64">
        <f>'Tabela de Produtos Anual'!C11/4</f>
        <v>221.5925</v>
      </c>
      <c r="D11" s="64">
        <f>'Tabela de Produtos Anual'!D11/4</f>
        <v>0</v>
      </c>
      <c r="E11" s="65">
        <f>'Tabela de Produtos Anual'!E11</f>
        <v>0</v>
      </c>
      <c r="F11" s="64">
        <f>'Tabela de Produtos Anual'!F11</f>
        <v>0</v>
      </c>
      <c r="G11" s="65">
        <f>'Tabela de Produtos Anual'!G11</f>
        <v>313.54000000000002</v>
      </c>
      <c r="H11" s="64">
        <f>'Tabela de Produtos Anual'!H11/4</f>
        <v>41.407499999999999</v>
      </c>
      <c r="I11" s="64">
        <f>'Tabela de Produtos Anual'!I11</f>
        <v>0</v>
      </c>
      <c r="J11" s="64">
        <f>('Tabela de Produtos Anual'!J11/10)*2</f>
        <v>0</v>
      </c>
      <c r="K11" s="64">
        <f>'Tabela de Produtos Anual'!K11</f>
        <v>0</v>
      </c>
      <c r="L11" s="64">
        <f>'Tabela de Produtos Anual'!L11/2</f>
        <v>0</v>
      </c>
      <c r="M11" s="64">
        <f>'Tabela de Produtos Anual'!M11</f>
        <v>887.01</v>
      </c>
      <c r="N11" s="64">
        <f>'Tabela de Produtos Anual'!N11</f>
        <v>477.62</v>
      </c>
      <c r="O11" s="64">
        <f>'Tabela de Produtos Anual'!O11</f>
        <v>587.05999999999995</v>
      </c>
      <c r="P11" s="64">
        <f>'Tabela de Produtos Anual'!P11/4</f>
        <v>0</v>
      </c>
      <c r="Q11" s="64">
        <f>'Tabela de Produtos Anual'!Q11/4</f>
        <v>0</v>
      </c>
      <c r="R11" s="64">
        <f>'Tabela de Produtos Anual'!R11/4</f>
        <v>9.5549999999999997</v>
      </c>
      <c r="S11" s="64">
        <f>'Tabela de Produtos Anual'!S11/4</f>
        <v>0</v>
      </c>
      <c r="T11" s="64">
        <f>'Tabela de Produtos Anual'!T11/4</f>
        <v>57.38</v>
      </c>
      <c r="U11" s="64">
        <f>'Tabela de Produtos Anual'!U11/4</f>
        <v>57.38</v>
      </c>
      <c r="V11" s="64">
        <f>'Tabela de Produtos Anual'!V11</f>
        <v>170.96</v>
      </c>
      <c r="W11" s="64">
        <f>'Tabela de Produtos Anual'!W11/4</f>
        <v>60.11</v>
      </c>
      <c r="X11" s="64">
        <f>'Tabela de Produtos Anual'!X11/4</f>
        <v>6.37</v>
      </c>
      <c r="Y11" s="64">
        <f>'Tabela de Produtos Anual'!Y11/4</f>
        <v>0</v>
      </c>
      <c r="Z11" s="64">
        <f>'Tabela de Produtos Anual'!Z11/4</f>
        <v>31.8475</v>
      </c>
      <c r="AA11" s="64">
        <f>'Tabela de Produtos Anual'!AA11/4</f>
        <v>26.274999999999999</v>
      </c>
      <c r="AB11" s="64">
        <f>'Tabela de Produtos Anual'!AB11</f>
        <v>105.1</v>
      </c>
      <c r="AC11" s="64">
        <f>'Tabela de Produtos Anual'!AC11/4</f>
        <v>34.237499999999997</v>
      </c>
      <c r="AD11" s="64">
        <f>'Tabela de Produtos Anual'!AD11/4</f>
        <v>34.975000000000001</v>
      </c>
      <c r="AE11" s="64">
        <f>'Tabela de Produtos Anual'!AE11/4</f>
        <v>47.7</v>
      </c>
      <c r="AF11" s="64">
        <f>'Tabela de Produtos Anual'!AF11/4</f>
        <v>56.65</v>
      </c>
      <c r="AG11" s="64">
        <f>'Tabela de Produtos Anual'!AG11/4</f>
        <v>6</v>
      </c>
      <c r="AH11" s="64">
        <f>'Tabela de Produtos Anual'!AH11/4</f>
        <v>30</v>
      </c>
      <c r="AI11" s="64">
        <f>'Tabela de Produtos Anual'!AI11</f>
        <v>0</v>
      </c>
      <c r="AJ11" s="64">
        <f>'Tabela de Produtos Anual'!AJ11</f>
        <v>132</v>
      </c>
      <c r="AK11" s="64">
        <f>'Tabela de Produtos Anual'!AK11</f>
        <v>63.63</v>
      </c>
    </row>
    <row r="12" spans="1:37" ht="12.75" customHeight="1">
      <c r="A12" s="63" t="s">
        <v>80</v>
      </c>
      <c r="B12" s="63" t="s">
        <v>170</v>
      </c>
      <c r="C12" s="64">
        <f>'Tabela de Produtos Anual'!C12/4</f>
        <v>193.8425</v>
      </c>
      <c r="D12" s="64">
        <f>'Tabela de Produtos Anual'!D12/4</f>
        <v>110.96250000000001</v>
      </c>
      <c r="E12" s="65">
        <f>'Tabela de Produtos Anual'!E12</f>
        <v>0</v>
      </c>
      <c r="F12" s="64">
        <f>'Tabela de Produtos Anual'!F12</f>
        <v>0</v>
      </c>
      <c r="G12" s="65">
        <f>'Tabela de Produtos Anual'!G12</f>
        <v>156.07</v>
      </c>
      <c r="H12" s="64">
        <f>'Tabela de Produtos Anual'!H12/4</f>
        <v>41.407499999999999</v>
      </c>
      <c r="I12" s="64">
        <f>'Tabela de Produtos Anual'!I12</f>
        <v>0</v>
      </c>
      <c r="J12" s="64">
        <f>('Tabela de Produtos Anual'!J12/10)*2</f>
        <v>0</v>
      </c>
      <c r="K12" s="64">
        <f>'Tabela de Produtos Anual'!K12</f>
        <v>0</v>
      </c>
      <c r="L12" s="64">
        <f>'Tabela de Produtos Anual'!L12/2</f>
        <v>0</v>
      </c>
      <c r="M12" s="64">
        <f>'Tabela de Produtos Anual'!M12</f>
        <v>887.01</v>
      </c>
      <c r="N12" s="64">
        <f>'Tabela de Produtos Anual'!N12</f>
        <v>477.62</v>
      </c>
      <c r="O12" s="64">
        <f>'Tabela de Produtos Anual'!O12</f>
        <v>587.05999999999995</v>
      </c>
      <c r="P12" s="64">
        <f>'Tabela de Produtos Anual'!P12/4</f>
        <v>101.80249999999999</v>
      </c>
      <c r="Q12" s="64">
        <f>'Tabela de Produtos Anual'!Q12/4</f>
        <v>51.05</v>
      </c>
      <c r="R12" s="64">
        <f>'Tabela de Produtos Anual'!R12/4</f>
        <v>9.5549999999999997</v>
      </c>
      <c r="S12" s="64">
        <f>'Tabela de Produtos Anual'!S12/4</f>
        <v>0</v>
      </c>
      <c r="T12" s="64">
        <f>'Tabela de Produtos Anual'!T12/4</f>
        <v>0</v>
      </c>
      <c r="U12" s="64">
        <f>'Tabela de Produtos Anual'!U12/4</f>
        <v>0</v>
      </c>
      <c r="V12" s="64">
        <f>'Tabela de Produtos Anual'!V12</f>
        <v>0</v>
      </c>
      <c r="W12" s="64">
        <f>'Tabela de Produtos Anual'!W12/4</f>
        <v>60.11</v>
      </c>
      <c r="X12" s="64">
        <f>'Tabela de Produtos Anual'!X12/4</f>
        <v>6.37</v>
      </c>
      <c r="Y12" s="64">
        <f>'Tabela de Produtos Anual'!Y12/4</f>
        <v>0</v>
      </c>
      <c r="Z12" s="64">
        <f>'Tabela de Produtos Anual'!Z12/4</f>
        <v>0</v>
      </c>
      <c r="AA12" s="64">
        <f>'Tabela de Produtos Anual'!AA12/4</f>
        <v>0</v>
      </c>
      <c r="AB12" s="64">
        <f>'Tabela de Produtos Anual'!AB12</f>
        <v>0</v>
      </c>
      <c r="AC12" s="64">
        <f>'Tabela de Produtos Anual'!AC12/4</f>
        <v>34.237499999999997</v>
      </c>
      <c r="AD12" s="64">
        <f>'Tabela de Produtos Anual'!AD12/4</f>
        <v>34.975000000000001</v>
      </c>
      <c r="AE12" s="64">
        <f>'Tabela de Produtos Anual'!AE12/4</f>
        <v>47.7</v>
      </c>
      <c r="AF12" s="64">
        <f>'Tabela de Produtos Anual'!AF12/4</f>
        <v>56.65</v>
      </c>
      <c r="AG12" s="64">
        <f>'Tabela de Produtos Anual'!AG12/4</f>
        <v>6</v>
      </c>
      <c r="AH12" s="64">
        <f>'Tabela de Produtos Anual'!AH12/4</f>
        <v>30</v>
      </c>
      <c r="AI12" s="64">
        <f>'Tabela de Produtos Anual'!AI12</f>
        <v>0</v>
      </c>
      <c r="AJ12" s="64">
        <f>'Tabela de Produtos Anual'!AJ12</f>
        <v>132</v>
      </c>
      <c r="AK12" s="64">
        <f>'Tabela de Produtos Anual'!AK12</f>
        <v>63.63</v>
      </c>
    </row>
    <row r="13" spans="1:37" ht="12.75" customHeight="1">
      <c r="A13" s="63" t="s">
        <v>81</v>
      </c>
      <c r="B13" s="63" t="s">
        <v>170</v>
      </c>
      <c r="C13" s="64">
        <f>'Tabela de Produtos Anual'!C13/4</f>
        <v>193.8425</v>
      </c>
      <c r="D13" s="64">
        <f>'Tabela de Produtos Anual'!D13/4</f>
        <v>110.96250000000001</v>
      </c>
      <c r="E13" s="65">
        <f>'Tabela de Produtos Anual'!E13</f>
        <v>0</v>
      </c>
      <c r="F13" s="64">
        <f>'Tabela de Produtos Anual'!F13</f>
        <v>0</v>
      </c>
      <c r="G13" s="65">
        <f>'Tabela de Produtos Anual'!G13</f>
        <v>156.07</v>
      </c>
      <c r="H13" s="64">
        <f>'Tabela de Produtos Anual'!H13/4</f>
        <v>41.407499999999999</v>
      </c>
      <c r="I13" s="64">
        <f>'Tabela de Produtos Anual'!I13</f>
        <v>0</v>
      </c>
      <c r="J13" s="64">
        <f>('Tabela de Produtos Anual'!J13/10)*2</f>
        <v>0</v>
      </c>
      <c r="K13" s="64">
        <f>'Tabela de Produtos Anual'!K13</f>
        <v>0</v>
      </c>
      <c r="L13" s="64">
        <f>'Tabela de Produtos Anual'!L13/2</f>
        <v>0</v>
      </c>
      <c r="M13" s="64">
        <f>'Tabela de Produtos Anual'!M13</f>
        <v>887.01</v>
      </c>
      <c r="N13" s="64">
        <f>'Tabela de Produtos Anual'!N13</f>
        <v>477.62</v>
      </c>
      <c r="O13" s="64">
        <f>'Tabela de Produtos Anual'!O13</f>
        <v>587.05999999999995</v>
      </c>
      <c r="P13" s="64">
        <f>'Tabela de Produtos Anual'!P13/4</f>
        <v>101.80249999999999</v>
      </c>
      <c r="Q13" s="64">
        <f>'Tabela de Produtos Anual'!Q13/4</f>
        <v>51.05</v>
      </c>
      <c r="R13" s="64">
        <f>'Tabela de Produtos Anual'!R13/4</f>
        <v>9.5549999999999997</v>
      </c>
      <c r="S13" s="64">
        <f>'Tabela de Produtos Anual'!S13/4</f>
        <v>0</v>
      </c>
      <c r="T13" s="64">
        <f>'Tabela de Produtos Anual'!T13/4</f>
        <v>0</v>
      </c>
      <c r="U13" s="64">
        <f>'Tabela de Produtos Anual'!U13/4</f>
        <v>0</v>
      </c>
      <c r="V13" s="64">
        <f>'Tabela de Produtos Anual'!V13</f>
        <v>0</v>
      </c>
      <c r="W13" s="64">
        <f>'Tabela de Produtos Anual'!W13/4</f>
        <v>60.11</v>
      </c>
      <c r="X13" s="64">
        <f>'Tabela de Produtos Anual'!X13/4</f>
        <v>6.37</v>
      </c>
      <c r="Y13" s="64">
        <f>'Tabela de Produtos Anual'!Y13/4</f>
        <v>0</v>
      </c>
      <c r="Z13" s="64">
        <f>'Tabela de Produtos Anual'!Z13/4</f>
        <v>0</v>
      </c>
      <c r="AA13" s="64">
        <f>'Tabela de Produtos Anual'!AA13/4</f>
        <v>0</v>
      </c>
      <c r="AB13" s="64">
        <f>'Tabela de Produtos Anual'!AB13</f>
        <v>0</v>
      </c>
      <c r="AC13" s="64">
        <f>'Tabela de Produtos Anual'!AC13/4</f>
        <v>34.237499999999997</v>
      </c>
      <c r="AD13" s="64">
        <f>'Tabela de Produtos Anual'!AD13/4</f>
        <v>34.975000000000001</v>
      </c>
      <c r="AE13" s="64">
        <f>'Tabela de Produtos Anual'!AE13/4</f>
        <v>47.7</v>
      </c>
      <c r="AF13" s="64">
        <f>'Tabela de Produtos Anual'!AF13/4</f>
        <v>56.65</v>
      </c>
      <c r="AG13" s="64">
        <f>'Tabela de Produtos Anual'!AG13/4</f>
        <v>6</v>
      </c>
      <c r="AH13" s="64">
        <f>'Tabela de Produtos Anual'!AH13/4</f>
        <v>30</v>
      </c>
      <c r="AI13" s="64">
        <f>'Tabela de Produtos Anual'!AI13</f>
        <v>0</v>
      </c>
      <c r="AJ13" s="64">
        <f>'Tabela de Produtos Anual'!AJ13</f>
        <v>132</v>
      </c>
      <c r="AK13" s="64">
        <f>'Tabela de Produtos Anual'!AK13</f>
        <v>63.63</v>
      </c>
    </row>
    <row r="14" spans="1:37" ht="12.75" customHeight="1">
      <c r="A14" s="63" t="s">
        <v>82</v>
      </c>
      <c r="B14" s="63" t="s">
        <v>170</v>
      </c>
      <c r="C14" s="64">
        <f>'Tabela de Produtos Anual'!C14/4</f>
        <v>193.8425</v>
      </c>
      <c r="D14" s="64">
        <f>'Tabela de Produtos Anual'!D14/4</f>
        <v>110.96250000000001</v>
      </c>
      <c r="E14" s="65">
        <f>'Tabela de Produtos Anual'!E14</f>
        <v>0</v>
      </c>
      <c r="F14" s="64">
        <f>'Tabela de Produtos Anual'!F14</f>
        <v>0</v>
      </c>
      <c r="G14" s="65">
        <f>'Tabela de Produtos Anual'!G14</f>
        <v>156.07</v>
      </c>
      <c r="H14" s="64">
        <f>'Tabela de Produtos Anual'!H14/4</f>
        <v>41.407499999999999</v>
      </c>
      <c r="I14" s="64">
        <f>'Tabela de Produtos Anual'!I14</f>
        <v>0</v>
      </c>
      <c r="J14" s="64">
        <f>('Tabela de Produtos Anual'!J14/10)*2</f>
        <v>0</v>
      </c>
      <c r="K14" s="64">
        <f>'Tabela de Produtos Anual'!K14</f>
        <v>0</v>
      </c>
      <c r="L14" s="64">
        <f>'Tabela de Produtos Anual'!L14/2</f>
        <v>0</v>
      </c>
      <c r="M14" s="64">
        <f>'Tabela de Produtos Anual'!M14</f>
        <v>887.01</v>
      </c>
      <c r="N14" s="64">
        <f>'Tabela de Produtos Anual'!N14</f>
        <v>477.62</v>
      </c>
      <c r="O14" s="64">
        <f>'Tabela de Produtos Anual'!O14</f>
        <v>587.05999999999995</v>
      </c>
      <c r="P14" s="64">
        <f>'Tabela de Produtos Anual'!P14/4</f>
        <v>101.80249999999999</v>
      </c>
      <c r="Q14" s="64">
        <f>'Tabela de Produtos Anual'!Q14/4</f>
        <v>51.05</v>
      </c>
      <c r="R14" s="64">
        <f>'Tabela de Produtos Anual'!R14/4</f>
        <v>9.5549999999999997</v>
      </c>
      <c r="S14" s="64">
        <f>'Tabela de Produtos Anual'!S14/4</f>
        <v>0</v>
      </c>
      <c r="T14" s="64">
        <f>'Tabela de Produtos Anual'!T14/4</f>
        <v>0</v>
      </c>
      <c r="U14" s="64">
        <f>'Tabela de Produtos Anual'!U14/4</f>
        <v>0</v>
      </c>
      <c r="V14" s="64">
        <f>'Tabela de Produtos Anual'!V14</f>
        <v>0</v>
      </c>
      <c r="W14" s="64">
        <f>'Tabela de Produtos Anual'!W14/4</f>
        <v>60.11</v>
      </c>
      <c r="X14" s="64">
        <f>'Tabela de Produtos Anual'!X14/4</f>
        <v>6.37</v>
      </c>
      <c r="Y14" s="64">
        <f>'Tabela de Produtos Anual'!Y14/4</f>
        <v>0</v>
      </c>
      <c r="Z14" s="64">
        <f>'Tabela de Produtos Anual'!Z14/4</f>
        <v>0</v>
      </c>
      <c r="AA14" s="64">
        <f>'Tabela de Produtos Anual'!AA14/4</f>
        <v>0</v>
      </c>
      <c r="AB14" s="64">
        <f>'Tabela de Produtos Anual'!AB14</f>
        <v>0</v>
      </c>
      <c r="AC14" s="64">
        <f>'Tabela de Produtos Anual'!AC14/4</f>
        <v>34.237499999999997</v>
      </c>
      <c r="AD14" s="64">
        <f>'Tabela de Produtos Anual'!AD14/4</f>
        <v>34.975000000000001</v>
      </c>
      <c r="AE14" s="64">
        <f>'Tabela de Produtos Anual'!AE14/4</f>
        <v>47.7</v>
      </c>
      <c r="AF14" s="64">
        <f>'Tabela de Produtos Anual'!AF14/4</f>
        <v>56.65</v>
      </c>
      <c r="AG14" s="64">
        <f>'Tabela de Produtos Anual'!AG14/4</f>
        <v>6</v>
      </c>
      <c r="AH14" s="64">
        <f>'Tabela de Produtos Anual'!AH14/4</f>
        <v>30</v>
      </c>
      <c r="AI14" s="64">
        <f>'Tabela de Produtos Anual'!AI14</f>
        <v>0</v>
      </c>
      <c r="AJ14" s="64">
        <f>'Tabela de Produtos Anual'!AJ14</f>
        <v>132</v>
      </c>
      <c r="AK14" s="64">
        <f>'Tabela de Produtos Anual'!AK14</f>
        <v>103.76</v>
      </c>
    </row>
    <row r="15" spans="1:37" ht="12.75" customHeight="1">
      <c r="A15" s="63" t="s">
        <v>83</v>
      </c>
      <c r="B15" s="63" t="s">
        <v>170</v>
      </c>
      <c r="C15" s="64">
        <f>'Tabela de Produtos Anual'!C15/4</f>
        <v>193.8425</v>
      </c>
      <c r="D15" s="64">
        <f>'Tabela de Produtos Anual'!D15/4</f>
        <v>110.96250000000001</v>
      </c>
      <c r="E15" s="65">
        <f>'Tabela de Produtos Anual'!E15</f>
        <v>0</v>
      </c>
      <c r="F15" s="64">
        <f>'Tabela de Produtos Anual'!F15</f>
        <v>0</v>
      </c>
      <c r="G15" s="65">
        <f>'Tabela de Produtos Anual'!G15</f>
        <v>156.07</v>
      </c>
      <c r="H15" s="64">
        <f>'Tabela de Produtos Anual'!H15/4</f>
        <v>41.407499999999999</v>
      </c>
      <c r="I15" s="64">
        <f>'Tabela de Produtos Anual'!I15</f>
        <v>0</v>
      </c>
      <c r="J15" s="64">
        <f>('Tabela de Produtos Anual'!J15/10)*2</f>
        <v>0</v>
      </c>
      <c r="K15" s="64">
        <f>'Tabela de Produtos Anual'!K15</f>
        <v>0</v>
      </c>
      <c r="L15" s="64">
        <f>'Tabela de Produtos Anual'!L15/2</f>
        <v>0</v>
      </c>
      <c r="M15" s="64">
        <f>'Tabela de Produtos Anual'!M15</f>
        <v>887.01</v>
      </c>
      <c r="N15" s="64">
        <f>'Tabela de Produtos Anual'!N15</f>
        <v>477.62</v>
      </c>
      <c r="O15" s="64">
        <f>'Tabela de Produtos Anual'!O15</f>
        <v>587.05999999999995</v>
      </c>
      <c r="P15" s="64">
        <f>'Tabela de Produtos Anual'!P15/4</f>
        <v>101.80249999999999</v>
      </c>
      <c r="Q15" s="64">
        <f>'Tabela de Produtos Anual'!Q15/4</f>
        <v>51.05</v>
      </c>
      <c r="R15" s="64">
        <f>'Tabela de Produtos Anual'!R15/4</f>
        <v>9.5549999999999997</v>
      </c>
      <c r="S15" s="64">
        <f>'Tabela de Produtos Anual'!S15/4</f>
        <v>0</v>
      </c>
      <c r="T15" s="64">
        <f>'Tabela de Produtos Anual'!T15/4</f>
        <v>0</v>
      </c>
      <c r="U15" s="64">
        <f>'Tabela de Produtos Anual'!U15/4</f>
        <v>0</v>
      </c>
      <c r="V15" s="64">
        <f>'Tabela de Produtos Anual'!V15</f>
        <v>0</v>
      </c>
      <c r="W15" s="64">
        <f>'Tabela de Produtos Anual'!W15/4</f>
        <v>60.11</v>
      </c>
      <c r="X15" s="64">
        <f>'Tabela de Produtos Anual'!X15/4</f>
        <v>6.37</v>
      </c>
      <c r="Y15" s="64">
        <f>'Tabela de Produtos Anual'!Y15/4</f>
        <v>0</v>
      </c>
      <c r="Z15" s="64">
        <f>'Tabela de Produtos Anual'!Z15/4</f>
        <v>0</v>
      </c>
      <c r="AA15" s="64">
        <f>'Tabela de Produtos Anual'!AA15/4</f>
        <v>0</v>
      </c>
      <c r="AB15" s="64">
        <f>'Tabela de Produtos Anual'!AB15</f>
        <v>0</v>
      </c>
      <c r="AC15" s="64">
        <f>'Tabela de Produtos Anual'!AC15/4</f>
        <v>34.237499999999997</v>
      </c>
      <c r="AD15" s="64">
        <f>'Tabela de Produtos Anual'!AD15/4</f>
        <v>34.975000000000001</v>
      </c>
      <c r="AE15" s="64">
        <f>'Tabela de Produtos Anual'!AE15/4</f>
        <v>47.7</v>
      </c>
      <c r="AF15" s="64">
        <f>'Tabela de Produtos Anual'!AF15/4</f>
        <v>56.65</v>
      </c>
      <c r="AG15" s="64">
        <f>'Tabela de Produtos Anual'!AG15/4</f>
        <v>6</v>
      </c>
      <c r="AH15" s="64">
        <f>'Tabela de Produtos Anual'!AH15/4</f>
        <v>30</v>
      </c>
      <c r="AI15" s="64">
        <f>'Tabela de Produtos Anual'!AI15</f>
        <v>0</v>
      </c>
      <c r="AJ15" s="64">
        <f>'Tabela de Produtos Anual'!AJ15</f>
        <v>132</v>
      </c>
      <c r="AK15" s="64">
        <f>'Tabela de Produtos Anual'!AK15</f>
        <v>103.76</v>
      </c>
    </row>
    <row r="16" spans="1:37" ht="12.75" customHeight="1">
      <c r="A16" s="63" t="s">
        <v>87</v>
      </c>
      <c r="B16" s="63" t="s">
        <v>171</v>
      </c>
      <c r="C16" s="64">
        <f>'Tabela de Produtos Anual'!C16/4</f>
        <v>210.68</v>
      </c>
      <c r="D16" s="64">
        <f>'Tabela de Produtos Anual'!D16/4</f>
        <v>170.47499999999999</v>
      </c>
      <c r="E16" s="65">
        <f>'Tabela de Produtos Anual'!E16</f>
        <v>0</v>
      </c>
      <c r="F16" s="64">
        <f>'Tabela de Produtos Anual'!F16</f>
        <v>0</v>
      </c>
      <c r="G16" s="65">
        <f>'Tabela de Produtos Anual'!G16</f>
        <v>0</v>
      </c>
      <c r="H16" s="64">
        <f>'Tabela de Produtos Anual'!H16/4</f>
        <v>41.407499999999999</v>
      </c>
      <c r="I16" s="64">
        <f>'Tabela de Produtos Anual'!I16</f>
        <v>54.92</v>
      </c>
      <c r="J16" s="64">
        <f>('Tabela de Produtos Anual'!J16/10)*2</f>
        <v>0</v>
      </c>
      <c r="K16" s="64">
        <f>'Tabela de Produtos Anual'!K16</f>
        <v>0</v>
      </c>
      <c r="L16" s="64">
        <f>'Tabela de Produtos Anual'!L16/2</f>
        <v>233.86500000000001</v>
      </c>
      <c r="M16" s="64">
        <f>'Tabela de Produtos Anual'!M16</f>
        <v>0</v>
      </c>
      <c r="N16" s="64">
        <f>'Tabela de Produtos Anual'!N16</f>
        <v>0</v>
      </c>
      <c r="O16" s="64">
        <f>'Tabela de Produtos Anual'!O16</f>
        <v>0</v>
      </c>
      <c r="P16" s="64">
        <f>'Tabela de Produtos Anual'!P16/4</f>
        <v>101.80249999999999</v>
      </c>
      <c r="Q16" s="64">
        <f>'Tabela de Produtos Anual'!Q16/4</f>
        <v>51.05</v>
      </c>
      <c r="R16" s="64">
        <f>'Tabela de Produtos Anual'!R16/4</f>
        <v>9.5549999999999997</v>
      </c>
      <c r="S16" s="64">
        <f>'Tabela de Produtos Anual'!S16/4</f>
        <v>0</v>
      </c>
      <c r="T16" s="64">
        <f>'Tabela de Produtos Anual'!T16/4</f>
        <v>0</v>
      </c>
      <c r="U16" s="64">
        <f>'Tabela de Produtos Anual'!U16/4</f>
        <v>0</v>
      </c>
      <c r="V16" s="64">
        <f>'Tabela de Produtos Anual'!V16</f>
        <v>0</v>
      </c>
      <c r="W16" s="64">
        <f>'Tabela de Produtos Anual'!W16/4</f>
        <v>0</v>
      </c>
      <c r="X16" s="64">
        <f>'Tabela de Produtos Anual'!X16/4</f>
        <v>6.37</v>
      </c>
      <c r="Y16" s="64">
        <f>'Tabela de Produtos Anual'!Y16/4</f>
        <v>0</v>
      </c>
      <c r="Z16" s="64">
        <f>'Tabela de Produtos Anual'!Z16/4</f>
        <v>0</v>
      </c>
      <c r="AA16" s="64">
        <f>'Tabela de Produtos Anual'!AA16/4</f>
        <v>0</v>
      </c>
      <c r="AB16" s="64">
        <f>'Tabela de Produtos Anual'!AB16</f>
        <v>0</v>
      </c>
      <c r="AC16" s="64">
        <f>'Tabela de Produtos Anual'!AC16/4</f>
        <v>0</v>
      </c>
      <c r="AD16" s="64">
        <f>'Tabela de Produtos Anual'!AD16/4</f>
        <v>34.975000000000001</v>
      </c>
      <c r="AE16" s="64">
        <f>'Tabela de Produtos Anual'!AE16/4</f>
        <v>47.7</v>
      </c>
      <c r="AF16" s="64">
        <f>'Tabela de Produtos Anual'!AF16/4</f>
        <v>56.65</v>
      </c>
      <c r="AG16" s="64">
        <f>'Tabela de Produtos Anual'!AG16/4</f>
        <v>6</v>
      </c>
      <c r="AH16" s="64">
        <f>'Tabela de Produtos Anual'!AH16/4</f>
        <v>30</v>
      </c>
      <c r="AI16" s="64">
        <f>'Tabela de Produtos Anual'!AI16</f>
        <v>0</v>
      </c>
      <c r="AJ16" s="64">
        <f>'Tabela de Produtos Anual'!AJ16</f>
        <v>132</v>
      </c>
      <c r="AK16" s="64">
        <f>'Tabela de Produtos Anual'!AK16</f>
        <v>0</v>
      </c>
    </row>
    <row r="17" spans="1:37" ht="12.75" customHeight="1">
      <c r="A17" s="63" t="s">
        <v>88</v>
      </c>
      <c r="B17" s="63" t="s">
        <v>171</v>
      </c>
      <c r="C17" s="64">
        <f>'Tabela de Produtos Anual'!C17/4</f>
        <v>210.68</v>
      </c>
      <c r="D17" s="64">
        <f>'Tabela de Produtos Anual'!D17/4</f>
        <v>170.47499999999999</v>
      </c>
      <c r="E17" s="65">
        <f>'Tabela de Produtos Anual'!E17</f>
        <v>0</v>
      </c>
      <c r="F17" s="64">
        <f>'Tabela de Produtos Anual'!F17</f>
        <v>0</v>
      </c>
      <c r="G17" s="65">
        <f>'Tabela de Produtos Anual'!G17</f>
        <v>0</v>
      </c>
      <c r="H17" s="64">
        <f>'Tabela de Produtos Anual'!H17/4</f>
        <v>41.407499999999999</v>
      </c>
      <c r="I17" s="64">
        <f>'Tabela de Produtos Anual'!I17</f>
        <v>54.92</v>
      </c>
      <c r="J17" s="64">
        <f>('Tabela de Produtos Anual'!J17/10)*2</f>
        <v>0</v>
      </c>
      <c r="K17" s="64">
        <f>'Tabela de Produtos Anual'!K17</f>
        <v>0</v>
      </c>
      <c r="L17" s="64">
        <f>'Tabela de Produtos Anual'!L17/2</f>
        <v>233.86500000000001</v>
      </c>
      <c r="M17" s="64">
        <f>'Tabela de Produtos Anual'!M17</f>
        <v>0</v>
      </c>
      <c r="N17" s="64">
        <f>'Tabela de Produtos Anual'!N17</f>
        <v>0</v>
      </c>
      <c r="O17" s="64">
        <f>'Tabela de Produtos Anual'!O17</f>
        <v>0</v>
      </c>
      <c r="P17" s="64">
        <f>'Tabela de Produtos Anual'!P17/4</f>
        <v>101.80249999999999</v>
      </c>
      <c r="Q17" s="64">
        <f>'Tabela de Produtos Anual'!Q17/4</f>
        <v>51.05</v>
      </c>
      <c r="R17" s="64">
        <f>'Tabela de Produtos Anual'!R17/4</f>
        <v>9.5549999999999997</v>
      </c>
      <c r="S17" s="64">
        <f>'Tabela de Produtos Anual'!S17/4</f>
        <v>0</v>
      </c>
      <c r="T17" s="64">
        <f>'Tabela de Produtos Anual'!T17/4</f>
        <v>0</v>
      </c>
      <c r="U17" s="64">
        <f>'Tabela de Produtos Anual'!U17/4</f>
        <v>0</v>
      </c>
      <c r="V17" s="64">
        <f>'Tabela de Produtos Anual'!V17</f>
        <v>0</v>
      </c>
      <c r="W17" s="64">
        <f>'Tabela de Produtos Anual'!W17/4</f>
        <v>0</v>
      </c>
      <c r="X17" s="64">
        <f>'Tabela de Produtos Anual'!X17/4</f>
        <v>6.37</v>
      </c>
      <c r="Y17" s="64">
        <f>'Tabela de Produtos Anual'!Y17/4</f>
        <v>0</v>
      </c>
      <c r="Z17" s="64">
        <f>'Tabela de Produtos Anual'!Z17/4</f>
        <v>0</v>
      </c>
      <c r="AA17" s="64">
        <f>'Tabela de Produtos Anual'!AA17/4</f>
        <v>0</v>
      </c>
      <c r="AB17" s="64">
        <f>'Tabela de Produtos Anual'!AB17</f>
        <v>0</v>
      </c>
      <c r="AC17" s="64">
        <f>'Tabela de Produtos Anual'!AC17/4</f>
        <v>0</v>
      </c>
      <c r="AD17" s="64">
        <f>'Tabela de Produtos Anual'!AD17/4</f>
        <v>34.975000000000001</v>
      </c>
      <c r="AE17" s="64">
        <f>'Tabela de Produtos Anual'!AE17/4</f>
        <v>47.7</v>
      </c>
      <c r="AF17" s="64">
        <f>'Tabela de Produtos Anual'!AF17/4</f>
        <v>56.65</v>
      </c>
      <c r="AG17" s="64">
        <f>'Tabela de Produtos Anual'!AG17/4</f>
        <v>6</v>
      </c>
      <c r="AH17" s="64">
        <f>'Tabela de Produtos Anual'!AH17/4</f>
        <v>30</v>
      </c>
      <c r="AI17" s="64">
        <f>'Tabela de Produtos Anual'!AI17</f>
        <v>0</v>
      </c>
      <c r="AJ17" s="64">
        <f>'Tabela de Produtos Anual'!AJ17</f>
        <v>132</v>
      </c>
      <c r="AK17" s="64">
        <f>'Tabela de Produtos Anual'!AK17</f>
        <v>0</v>
      </c>
    </row>
    <row r="18" spans="1:37" ht="12.75" customHeight="1">
      <c r="A18" s="63" t="s">
        <v>92</v>
      </c>
      <c r="B18" s="63" t="s">
        <v>171</v>
      </c>
      <c r="C18" s="64">
        <f>'Tabela de Produtos Anual'!C18/4</f>
        <v>210.68</v>
      </c>
      <c r="D18" s="64">
        <f>'Tabela de Produtos Anual'!D18/4</f>
        <v>271.63749999999999</v>
      </c>
      <c r="E18" s="65">
        <f>'Tabela de Produtos Anual'!E18</f>
        <v>0</v>
      </c>
      <c r="F18" s="64">
        <f>'Tabela de Produtos Anual'!F18</f>
        <v>0</v>
      </c>
      <c r="G18" s="65">
        <f>'Tabela de Produtos Anual'!G18</f>
        <v>0</v>
      </c>
      <c r="H18" s="64">
        <f>'Tabela de Produtos Anual'!H18/4</f>
        <v>41.407499999999999</v>
      </c>
      <c r="I18" s="64">
        <f>'Tabela de Produtos Anual'!I18</f>
        <v>0</v>
      </c>
      <c r="J18" s="64">
        <f>('Tabela de Produtos Anual'!J18/10)*2</f>
        <v>54.911999999999999</v>
      </c>
      <c r="K18" s="64">
        <f>'Tabela de Produtos Anual'!K18</f>
        <v>27.12</v>
      </c>
      <c r="L18" s="64">
        <f>'Tabela de Produtos Anual'!L18/2</f>
        <v>233.86500000000001</v>
      </c>
      <c r="M18" s="64">
        <f>'Tabela de Produtos Anual'!M18</f>
        <v>0</v>
      </c>
      <c r="N18" s="64">
        <f>'Tabela de Produtos Anual'!N18</f>
        <v>0</v>
      </c>
      <c r="O18" s="64">
        <f>'Tabela de Produtos Anual'!O18</f>
        <v>0</v>
      </c>
      <c r="P18" s="64">
        <f>'Tabela de Produtos Anual'!P18/4</f>
        <v>101.80249999999999</v>
      </c>
      <c r="Q18" s="64">
        <f>'Tabela de Produtos Anual'!Q18/4</f>
        <v>51.05</v>
      </c>
      <c r="R18" s="64">
        <f>'Tabela de Produtos Anual'!R18/4</f>
        <v>9.5549999999999997</v>
      </c>
      <c r="S18" s="64">
        <f>'Tabela de Produtos Anual'!S18/4</f>
        <v>0</v>
      </c>
      <c r="T18" s="64">
        <f>'Tabela de Produtos Anual'!T18/4</f>
        <v>0</v>
      </c>
      <c r="U18" s="64">
        <f>'Tabela de Produtos Anual'!U18/4</f>
        <v>0</v>
      </c>
      <c r="V18" s="64">
        <f>'Tabela de Produtos Anual'!V18</f>
        <v>0</v>
      </c>
      <c r="W18" s="64">
        <f>'Tabela de Produtos Anual'!W18/4</f>
        <v>0</v>
      </c>
      <c r="X18" s="64">
        <f>'Tabela de Produtos Anual'!X18/4</f>
        <v>6.37</v>
      </c>
      <c r="Y18" s="64">
        <f>'Tabela de Produtos Anual'!Y18/4</f>
        <v>0</v>
      </c>
      <c r="Z18" s="64">
        <f>'Tabela de Produtos Anual'!Z18/4</f>
        <v>0</v>
      </c>
      <c r="AA18" s="64">
        <f>'Tabela de Produtos Anual'!AA18/4</f>
        <v>0</v>
      </c>
      <c r="AB18" s="64">
        <f>'Tabela de Produtos Anual'!AB18</f>
        <v>0</v>
      </c>
      <c r="AC18" s="64">
        <f>'Tabela de Produtos Anual'!AC18/4</f>
        <v>0</v>
      </c>
      <c r="AD18" s="64">
        <f>'Tabela de Produtos Anual'!AD18/4</f>
        <v>34.975000000000001</v>
      </c>
      <c r="AE18" s="64">
        <f>'Tabela de Produtos Anual'!AE18/4</f>
        <v>47.7</v>
      </c>
      <c r="AF18" s="64">
        <f>'Tabela de Produtos Anual'!AF18/4</f>
        <v>56.65</v>
      </c>
      <c r="AG18" s="64">
        <f>'Tabela de Produtos Anual'!AG18/4</f>
        <v>6</v>
      </c>
      <c r="AH18" s="64">
        <f>'Tabela de Produtos Anual'!AH18/4</f>
        <v>30</v>
      </c>
      <c r="AI18" s="64">
        <f>'Tabela de Produtos Anual'!AI18</f>
        <v>0</v>
      </c>
      <c r="AJ18" s="64">
        <f>'Tabela de Produtos Anual'!AJ18</f>
        <v>132</v>
      </c>
      <c r="AK18" s="64">
        <f>'Tabela de Produtos Anual'!AK18</f>
        <v>0</v>
      </c>
    </row>
    <row r="19" spans="1:37" ht="12.75" customHeight="1">
      <c r="A19" s="63" t="s">
        <v>96</v>
      </c>
      <c r="B19" s="63" t="s">
        <v>93</v>
      </c>
      <c r="C19" s="64">
        <f>'Tabela de Produtos Anual'!C19/4</f>
        <v>210.68</v>
      </c>
      <c r="D19" s="64">
        <f>'Tabela de Produtos Anual'!D19/4</f>
        <v>271.63749999999999</v>
      </c>
      <c r="E19" s="65">
        <f>'Tabela de Produtos Anual'!E19</f>
        <v>0</v>
      </c>
      <c r="F19" s="64">
        <f>'Tabela de Produtos Anual'!F19</f>
        <v>0</v>
      </c>
      <c r="G19" s="65">
        <f>'Tabela de Produtos Anual'!G19</f>
        <v>0</v>
      </c>
      <c r="H19" s="64">
        <f>'Tabela de Produtos Anual'!H19/4</f>
        <v>41.407499999999999</v>
      </c>
      <c r="I19" s="64">
        <f>'Tabela de Produtos Anual'!I19</f>
        <v>0</v>
      </c>
      <c r="J19" s="64">
        <f>('Tabela de Produtos Anual'!J19/10)*2</f>
        <v>54.911999999999999</v>
      </c>
      <c r="K19" s="64">
        <f>'Tabela de Produtos Anual'!K19</f>
        <v>27.12</v>
      </c>
      <c r="L19" s="64">
        <f>'Tabela de Produtos Anual'!L19/2</f>
        <v>0</v>
      </c>
      <c r="M19" s="64">
        <f>'Tabela de Produtos Anual'!M19</f>
        <v>0</v>
      </c>
      <c r="N19" s="64">
        <f>'Tabela de Produtos Anual'!N19</f>
        <v>0</v>
      </c>
      <c r="O19" s="64">
        <f>'Tabela de Produtos Anual'!O19</f>
        <v>0</v>
      </c>
      <c r="P19" s="64">
        <f>'Tabela de Produtos Anual'!P19/4</f>
        <v>0</v>
      </c>
      <c r="Q19" s="64">
        <f>'Tabela de Produtos Anual'!Q19/4</f>
        <v>0</v>
      </c>
      <c r="R19" s="64">
        <f>'Tabela de Produtos Anual'!R19/4</f>
        <v>9.5549999999999997</v>
      </c>
      <c r="S19" s="64">
        <f>'Tabela de Produtos Anual'!S19/4</f>
        <v>0</v>
      </c>
      <c r="T19" s="64">
        <f>'Tabela de Produtos Anual'!T19/4</f>
        <v>0</v>
      </c>
      <c r="U19" s="64">
        <f>'Tabela de Produtos Anual'!U19/4</f>
        <v>0</v>
      </c>
      <c r="V19" s="64">
        <f>'Tabela de Produtos Anual'!V19</f>
        <v>0</v>
      </c>
      <c r="W19" s="64">
        <f>'Tabela de Produtos Anual'!W19/4</f>
        <v>0</v>
      </c>
      <c r="X19" s="64">
        <f>'Tabela de Produtos Anual'!X19/4</f>
        <v>6.37</v>
      </c>
      <c r="Y19" s="64">
        <f>'Tabela de Produtos Anual'!Y19/4</f>
        <v>0</v>
      </c>
      <c r="Z19" s="64">
        <f>'Tabela de Produtos Anual'!Z19/4</f>
        <v>0</v>
      </c>
      <c r="AA19" s="64">
        <f>'Tabela de Produtos Anual'!AA19/4</f>
        <v>0</v>
      </c>
      <c r="AB19" s="64">
        <f>'Tabela de Produtos Anual'!AB19</f>
        <v>0</v>
      </c>
      <c r="AC19" s="64">
        <f>'Tabela de Produtos Anual'!AC19/4</f>
        <v>0</v>
      </c>
      <c r="AD19" s="64">
        <f>'Tabela de Produtos Anual'!AD19/4</f>
        <v>34.975000000000001</v>
      </c>
      <c r="AE19" s="64">
        <f>'Tabela de Produtos Anual'!AE19/4</f>
        <v>47.7</v>
      </c>
      <c r="AF19" s="64">
        <f>'Tabela de Produtos Anual'!AF19/4</f>
        <v>56.65</v>
      </c>
      <c r="AG19" s="64">
        <f>'Tabela de Produtos Anual'!AG19/4</f>
        <v>6</v>
      </c>
      <c r="AH19" s="64">
        <f>'Tabela de Produtos Anual'!AH19/4</f>
        <v>0</v>
      </c>
      <c r="AI19" s="64">
        <f>'Tabela de Produtos Anual'!AI19</f>
        <v>0</v>
      </c>
      <c r="AJ19" s="64">
        <f>'Tabela de Produtos Anual'!AJ19</f>
        <v>0</v>
      </c>
      <c r="AK19" s="64">
        <f>'Tabela de Produtos Anual'!AK19</f>
        <v>0</v>
      </c>
    </row>
    <row r="20" spans="1:37" ht="12.75" customHeight="1">
      <c r="A20" s="63" t="s">
        <v>97</v>
      </c>
      <c r="B20" s="63" t="s">
        <v>93</v>
      </c>
      <c r="C20" s="64">
        <f>'Tabela de Produtos Anual'!C20/4</f>
        <v>105.34</v>
      </c>
      <c r="D20" s="64">
        <f>'Tabela de Produtos Anual'!D20/4</f>
        <v>0</v>
      </c>
      <c r="E20" s="65">
        <f>'Tabela de Produtos Anual'!E20</f>
        <v>0</v>
      </c>
      <c r="F20" s="64">
        <f>'Tabela de Produtos Anual'!F20</f>
        <v>0</v>
      </c>
      <c r="G20" s="65">
        <f>'Tabela de Produtos Anual'!G20</f>
        <v>0</v>
      </c>
      <c r="H20" s="64">
        <f>'Tabela de Produtos Anual'!H20/4</f>
        <v>0</v>
      </c>
      <c r="I20" s="64">
        <f>'Tabela de Produtos Anual'!I20</f>
        <v>0</v>
      </c>
      <c r="J20" s="64">
        <f>('Tabela de Produtos Anual'!J20/10)*2</f>
        <v>54.911999999999999</v>
      </c>
      <c r="K20" s="64">
        <f>'Tabela de Produtos Anual'!K20</f>
        <v>0</v>
      </c>
      <c r="L20" s="64">
        <f>'Tabela de Produtos Anual'!L20/2</f>
        <v>0</v>
      </c>
      <c r="M20" s="64">
        <f>'Tabela de Produtos Anual'!M20</f>
        <v>0</v>
      </c>
      <c r="N20" s="64">
        <f>'Tabela de Produtos Anual'!N20</f>
        <v>0</v>
      </c>
      <c r="O20" s="64">
        <f>'Tabela de Produtos Anual'!O20</f>
        <v>0</v>
      </c>
      <c r="P20" s="64">
        <f>'Tabela de Produtos Anual'!P20/4</f>
        <v>0</v>
      </c>
      <c r="Q20" s="64">
        <f>'Tabela de Produtos Anual'!Q20/4</f>
        <v>0</v>
      </c>
      <c r="R20" s="64">
        <f>'Tabela de Produtos Anual'!R20/4</f>
        <v>0</v>
      </c>
      <c r="S20" s="64">
        <f>'Tabela de Produtos Anual'!S20/4</f>
        <v>0</v>
      </c>
      <c r="T20" s="64">
        <f>'Tabela de Produtos Anual'!T20/4</f>
        <v>0</v>
      </c>
      <c r="U20" s="64">
        <f>'Tabela de Produtos Anual'!U20/4</f>
        <v>0</v>
      </c>
      <c r="V20" s="64">
        <f>'Tabela de Produtos Anual'!V20</f>
        <v>0</v>
      </c>
      <c r="W20" s="64">
        <f>'Tabela de Produtos Anual'!W20/4</f>
        <v>0</v>
      </c>
      <c r="X20" s="64">
        <f>'Tabela de Produtos Anual'!X20/4</f>
        <v>0</v>
      </c>
      <c r="Y20" s="64">
        <f>'Tabela de Produtos Anual'!Y20/4</f>
        <v>0</v>
      </c>
      <c r="Z20" s="64">
        <f>'Tabela de Produtos Anual'!Z20/4</f>
        <v>0</v>
      </c>
      <c r="AA20" s="64">
        <f>'Tabela de Produtos Anual'!AA20/4</f>
        <v>0</v>
      </c>
      <c r="AB20" s="64">
        <f>'Tabela de Produtos Anual'!AB20</f>
        <v>0</v>
      </c>
      <c r="AC20" s="64">
        <f>'Tabela de Produtos Anual'!AC20/4</f>
        <v>0</v>
      </c>
      <c r="AD20" s="64">
        <f>'Tabela de Produtos Anual'!AD20/4</f>
        <v>0</v>
      </c>
      <c r="AE20" s="64">
        <f>'Tabela de Produtos Anual'!AE20/4</f>
        <v>0</v>
      </c>
      <c r="AF20" s="64">
        <f>'Tabela de Produtos Anual'!AF20/4</f>
        <v>0</v>
      </c>
      <c r="AG20" s="64">
        <f>'Tabela de Produtos Anual'!AG20/4</f>
        <v>0</v>
      </c>
      <c r="AH20" s="64">
        <f>'Tabela de Produtos Anual'!AH20/4</f>
        <v>0</v>
      </c>
      <c r="AI20" s="64">
        <f>'Tabela de Produtos Anual'!AI20</f>
        <v>0</v>
      </c>
      <c r="AJ20" s="64">
        <f>'Tabela de Produtos Anual'!AJ20</f>
        <v>0</v>
      </c>
      <c r="AK20" s="64">
        <f>'Tabela de Produtos Anual'!AK20</f>
        <v>0</v>
      </c>
    </row>
    <row r="21" spans="1:37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</row>
    <row r="22" spans="1:37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</row>
    <row r="23" spans="1:37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</row>
    <row r="24" spans="1:37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</row>
    <row r="25" spans="1:37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</row>
    <row r="26" spans="1:37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</row>
    <row r="27" spans="1:37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</row>
    <row r="28" spans="1:37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</row>
    <row r="29" spans="1:37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</row>
    <row r="30" spans="1:37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</row>
    <row r="31" spans="1:37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</row>
    <row r="32" spans="1:37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</row>
    <row r="33" spans="1:37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</row>
    <row r="34" spans="1:37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</row>
    <row r="35" spans="1:37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</row>
    <row r="36" spans="1:37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</row>
    <row r="37" spans="1:37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</row>
    <row r="38" spans="1:37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</row>
    <row r="39" spans="1:37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</row>
    <row r="40" spans="1:37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</row>
    <row r="41" spans="1:37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</row>
    <row r="42" spans="1:37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</row>
    <row r="43" spans="1:37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</row>
    <row r="44" spans="1:37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</row>
    <row r="45" spans="1:37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</row>
    <row r="46" spans="1:37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</row>
    <row r="47" spans="1:37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</row>
    <row r="48" spans="1:37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</row>
    <row r="49" spans="1:37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</row>
    <row r="50" spans="1:37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</row>
    <row r="51" spans="1:37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</row>
    <row r="52" spans="1:37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</row>
    <row r="53" spans="1:37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</row>
    <row r="54" spans="1:37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</row>
    <row r="55" spans="1:37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</row>
    <row r="56" spans="1:37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</row>
    <row r="57" spans="1:37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</row>
    <row r="58" spans="1:37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</row>
    <row r="59" spans="1:37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</row>
    <row r="60" spans="1:37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</row>
    <row r="61" spans="1:37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</row>
    <row r="62" spans="1:37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</row>
    <row r="63" spans="1:37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</row>
    <row r="64" spans="1:37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</row>
    <row r="65" spans="1:37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</row>
    <row r="66" spans="1:37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</row>
    <row r="67" spans="1:37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</row>
    <row r="68" spans="1:37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</row>
    <row r="69" spans="1:37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</row>
    <row r="70" spans="1:37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</row>
    <row r="71" spans="1:37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</row>
    <row r="72" spans="1:37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</row>
    <row r="73" spans="1:37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</row>
    <row r="74" spans="1:37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</row>
    <row r="75" spans="1:37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</row>
    <row r="76" spans="1:37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</row>
    <row r="77" spans="1:37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</row>
    <row r="78" spans="1:37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</row>
    <row r="79" spans="1:37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</row>
    <row r="80" spans="1:37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</row>
    <row r="81" spans="1:37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</row>
    <row r="82" spans="1:37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</row>
    <row r="83" spans="1:37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</row>
    <row r="84" spans="1:37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</row>
    <row r="85" spans="1:37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</row>
    <row r="86" spans="1:37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</row>
    <row r="87" spans="1:37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</row>
    <row r="88" spans="1:37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</row>
    <row r="89" spans="1:37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</row>
    <row r="90" spans="1:37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</row>
    <row r="91" spans="1:37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</row>
    <row r="92" spans="1:37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</row>
    <row r="93" spans="1:37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</row>
    <row r="94" spans="1:37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</row>
    <row r="95" spans="1:37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</row>
    <row r="96" spans="1:37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</row>
    <row r="97" spans="1:37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</row>
    <row r="98" spans="1:37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</row>
    <row r="99" spans="1:37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</row>
    <row r="100" spans="1:37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</row>
    <row r="101" spans="1:37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</row>
    <row r="102" spans="1:37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</row>
    <row r="103" spans="1:37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</row>
    <row r="104" spans="1:37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</row>
    <row r="105" spans="1:37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</row>
    <row r="106" spans="1:37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</row>
    <row r="107" spans="1:37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</row>
    <row r="108" spans="1:37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</row>
    <row r="109" spans="1:37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</row>
    <row r="110" spans="1:37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</row>
    <row r="111" spans="1:37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</row>
    <row r="112" spans="1:37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</row>
    <row r="113" spans="1:37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</row>
    <row r="114" spans="1:37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</row>
    <row r="115" spans="1:37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</row>
    <row r="116" spans="1:37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</row>
    <row r="117" spans="1:37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</row>
    <row r="118" spans="1:37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</row>
    <row r="119" spans="1:37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</row>
    <row r="120" spans="1:37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</row>
    <row r="121" spans="1:37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</row>
    <row r="122" spans="1:37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</row>
    <row r="123" spans="1:37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</row>
    <row r="124" spans="1:37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</row>
    <row r="125" spans="1:37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</row>
    <row r="126" spans="1:37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</row>
    <row r="127" spans="1:37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</row>
    <row r="128" spans="1:37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</row>
    <row r="129" spans="1:37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</row>
    <row r="130" spans="1:37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</row>
    <row r="131" spans="1:37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</row>
    <row r="132" spans="1:37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</row>
    <row r="133" spans="1:37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</row>
    <row r="134" spans="1:37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</row>
    <row r="135" spans="1:37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</row>
    <row r="136" spans="1:37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</row>
    <row r="137" spans="1:37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</row>
    <row r="138" spans="1:37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</row>
    <row r="139" spans="1:37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</row>
    <row r="140" spans="1:37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</row>
    <row r="141" spans="1:37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</row>
    <row r="142" spans="1:37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</row>
    <row r="143" spans="1:37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</row>
    <row r="144" spans="1:37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</row>
    <row r="145" spans="1:37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</row>
    <row r="146" spans="1:37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</row>
    <row r="147" spans="1:37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</row>
    <row r="148" spans="1:37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</row>
    <row r="149" spans="1:37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</row>
    <row r="150" spans="1:37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</row>
    <row r="151" spans="1:37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</row>
    <row r="152" spans="1:37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</row>
    <row r="153" spans="1:37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</row>
    <row r="154" spans="1:37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</row>
    <row r="155" spans="1:37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</row>
    <row r="156" spans="1:37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</row>
    <row r="157" spans="1:37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</row>
    <row r="158" spans="1:37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</row>
    <row r="159" spans="1:37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</row>
    <row r="160" spans="1:37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</row>
    <row r="161" spans="1:37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</row>
    <row r="162" spans="1:37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</row>
    <row r="163" spans="1:37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</row>
    <row r="164" spans="1:37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</row>
    <row r="165" spans="1:37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</row>
    <row r="166" spans="1:37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</row>
    <row r="167" spans="1:37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</row>
    <row r="168" spans="1:37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</row>
    <row r="169" spans="1:37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</row>
    <row r="170" spans="1:37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</row>
    <row r="171" spans="1:37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</row>
    <row r="172" spans="1:37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</row>
    <row r="173" spans="1:37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</row>
    <row r="174" spans="1:37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</row>
    <row r="175" spans="1:37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</row>
    <row r="176" spans="1:37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</row>
    <row r="177" spans="1:37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</row>
    <row r="178" spans="1:37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</row>
    <row r="179" spans="1:37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</row>
    <row r="180" spans="1:37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</row>
    <row r="181" spans="1:37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</row>
    <row r="182" spans="1:37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</row>
    <row r="183" spans="1:37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</row>
    <row r="184" spans="1:37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</row>
    <row r="185" spans="1:37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</row>
    <row r="186" spans="1:37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</row>
    <row r="187" spans="1:37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</row>
    <row r="188" spans="1:37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</row>
    <row r="189" spans="1:37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</row>
    <row r="190" spans="1:37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</row>
    <row r="191" spans="1:37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</row>
    <row r="192" spans="1:37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</row>
    <row r="193" spans="1:37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</row>
    <row r="194" spans="1:37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</row>
    <row r="195" spans="1:37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</row>
    <row r="196" spans="1:37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</row>
    <row r="197" spans="1:37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</row>
    <row r="198" spans="1:37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</row>
    <row r="199" spans="1:37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</row>
    <row r="200" spans="1:37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</row>
    <row r="201" spans="1:37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</row>
    <row r="202" spans="1:37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</row>
    <row r="203" spans="1:37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</row>
    <row r="204" spans="1:37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</row>
    <row r="205" spans="1:37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</row>
    <row r="206" spans="1:37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</row>
    <row r="207" spans="1:37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</row>
    <row r="208" spans="1:37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</row>
    <row r="209" spans="1:37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</row>
    <row r="210" spans="1:37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</row>
    <row r="211" spans="1:37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</row>
    <row r="212" spans="1:37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</row>
    <row r="213" spans="1:37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</row>
    <row r="214" spans="1:37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</row>
    <row r="215" spans="1:37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</row>
    <row r="216" spans="1:37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</row>
    <row r="217" spans="1:37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</row>
    <row r="218" spans="1:37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</row>
    <row r="219" spans="1:37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</row>
    <row r="220" spans="1:37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</row>
    <row r="221" spans="1:37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</row>
    <row r="222" spans="1:37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</row>
    <row r="223" spans="1:37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</row>
    <row r="224" spans="1:37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</row>
    <row r="225" spans="1:37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</row>
    <row r="226" spans="1:37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</row>
    <row r="227" spans="1:37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</row>
    <row r="228" spans="1:37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</row>
    <row r="229" spans="1:37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</row>
    <row r="230" spans="1:37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</row>
    <row r="231" spans="1:37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</row>
    <row r="232" spans="1:37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</row>
    <row r="233" spans="1:37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</row>
    <row r="234" spans="1:37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</row>
    <row r="235" spans="1:37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</row>
    <row r="236" spans="1:37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</row>
    <row r="237" spans="1:37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</row>
    <row r="238" spans="1:37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</row>
    <row r="239" spans="1:37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</row>
    <row r="240" spans="1:37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</row>
    <row r="241" spans="1:37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</row>
    <row r="242" spans="1:37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</row>
    <row r="243" spans="1:37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</row>
    <row r="244" spans="1:37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</row>
    <row r="245" spans="1:37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</row>
    <row r="246" spans="1:37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</row>
    <row r="247" spans="1:37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</row>
    <row r="248" spans="1:37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</row>
    <row r="249" spans="1:37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</row>
    <row r="250" spans="1:37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</row>
    <row r="251" spans="1:37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</row>
    <row r="252" spans="1:37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</row>
    <row r="253" spans="1:37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</row>
    <row r="254" spans="1:37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</row>
    <row r="255" spans="1:37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</row>
    <row r="256" spans="1:37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</row>
    <row r="257" spans="1:37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</row>
    <row r="258" spans="1:37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</row>
    <row r="259" spans="1:37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</row>
    <row r="260" spans="1:37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</row>
    <row r="261" spans="1:37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</row>
    <row r="262" spans="1:37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</row>
    <row r="263" spans="1:37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</row>
    <row r="264" spans="1:37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</row>
    <row r="265" spans="1:37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</row>
    <row r="266" spans="1:37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</row>
    <row r="267" spans="1:37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</row>
    <row r="268" spans="1:37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</row>
    <row r="269" spans="1:37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</row>
    <row r="270" spans="1:37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</row>
    <row r="271" spans="1:37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</row>
    <row r="272" spans="1:37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</row>
    <row r="273" spans="1:37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</row>
    <row r="274" spans="1:37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</row>
    <row r="275" spans="1:37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</row>
    <row r="276" spans="1:37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</row>
    <row r="277" spans="1:37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</row>
    <row r="278" spans="1:37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</row>
    <row r="279" spans="1:37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</row>
    <row r="280" spans="1:37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</row>
    <row r="281" spans="1:37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</row>
    <row r="282" spans="1:37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</row>
    <row r="283" spans="1:37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</row>
    <row r="284" spans="1:37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</row>
    <row r="285" spans="1:37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</row>
    <row r="286" spans="1:37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</row>
    <row r="287" spans="1:37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</row>
    <row r="288" spans="1:37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</row>
    <row r="289" spans="1:37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</row>
    <row r="290" spans="1:37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</row>
    <row r="291" spans="1:37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</row>
    <row r="292" spans="1:37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</row>
    <row r="293" spans="1:37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</row>
    <row r="294" spans="1:37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</row>
    <row r="295" spans="1:37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</row>
    <row r="296" spans="1:37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</row>
    <row r="297" spans="1:37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</row>
    <row r="298" spans="1:37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</row>
    <row r="299" spans="1:37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</row>
    <row r="300" spans="1:37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</row>
    <row r="301" spans="1:37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</row>
    <row r="302" spans="1:37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</row>
    <row r="303" spans="1:37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</row>
    <row r="304" spans="1:37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</row>
    <row r="305" spans="1:37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</row>
    <row r="306" spans="1:37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</row>
    <row r="307" spans="1:37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</row>
    <row r="308" spans="1:37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</row>
    <row r="309" spans="1:37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</row>
    <row r="310" spans="1:37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</row>
    <row r="311" spans="1:37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</row>
    <row r="312" spans="1:37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</row>
    <row r="313" spans="1:37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</row>
    <row r="314" spans="1:37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</row>
    <row r="315" spans="1:37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</row>
    <row r="316" spans="1:37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</row>
    <row r="317" spans="1:37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</row>
    <row r="318" spans="1:37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</row>
    <row r="319" spans="1:37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</row>
    <row r="320" spans="1:37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</row>
    <row r="321" spans="1:37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</row>
    <row r="322" spans="1:37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</row>
    <row r="323" spans="1:37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</row>
    <row r="324" spans="1:37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</row>
    <row r="325" spans="1:37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</row>
    <row r="326" spans="1:37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</row>
    <row r="327" spans="1:37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</row>
    <row r="328" spans="1:37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</row>
    <row r="329" spans="1:37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</row>
    <row r="330" spans="1:37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</row>
    <row r="331" spans="1:37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</row>
    <row r="332" spans="1:37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</row>
    <row r="333" spans="1:37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</row>
    <row r="334" spans="1:37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</row>
    <row r="335" spans="1:37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</row>
    <row r="336" spans="1:37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</row>
    <row r="337" spans="1:37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</row>
    <row r="338" spans="1:37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</row>
    <row r="339" spans="1:37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</row>
    <row r="340" spans="1:37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</row>
    <row r="341" spans="1:37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</row>
    <row r="342" spans="1:37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</row>
    <row r="343" spans="1:37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</row>
    <row r="344" spans="1:37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</row>
    <row r="345" spans="1:37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</row>
    <row r="346" spans="1:37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</row>
    <row r="347" spans="1:37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</row>
    <row r="348" spans="1:37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</row>
    <row r="349" spans="1:37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</row>
    <row r="350" spans="1:37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</row>
    <row r="351" spans="1:37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</row>
    <row r="352" spans="1:37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</row>
    <row r="353" spans="1:37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</row>
    <row r="354" spans="1:37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</row>
    <row r="355" spans="1:37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</row>
    <row r="356" spans="1:37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</row>
    <row r="357" spans="1:37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</row>
    <row r="358" spans="1:37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</row>
    <row r="359" spans="1:37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</row>
    <row r="360" spans="1:37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</row>
    <row r="361" spans="1:37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</row>
    <row r="362" spans="1:37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</row>
    <row r="363" spans="1:37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</row>
    <row r="364" spans="1:37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</row>
    <row r="365" spans="1:37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</row>
    <row r="366" spans="1:37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</row>
    <row r="367" spans="1:37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</row>
    <row r="368" spans="1:37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</row>
    <row r="369" spans="1:37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</row>
    <row r="370" spans="1:37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</row>
    <row r="371" spans="1:37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</row>
    <row r="372" spans="1:37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</row>
    <row r="373" spans="1:37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</row>
    <row r="374" spans="1:37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</row>
    <row r="375" spans="1:37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</row>
    <row r="376" spans="1:37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</row>
    <row r="377" spans="1:37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</row>
    <row r="378" spans="1:37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</row>
    <row r="379" spans="1:37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</row>
    <row r="380" spans="1:37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</row>
    <row r="381" spans="1:37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</row>
    <row r="382" spans="1:37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</row>
    <row r="383" spans="1:37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</row>
    <row r="384" spans="1:37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</row>
    <row r="385" spans="1:37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</row>
    <row r="386" spans="1:37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</row>
    <row r="387" spans="1:37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</row>
    <row r="388" spans="1:37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</row>
    <row r="389" spans="1:37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</row>
    <row r="390" spans="1:37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</row>
    <row r="391" spans="1:37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</row>
    <row r="392" spans="1:37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</row>
    <row r="393" spans="1:37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</row>
    <row r="394" spans="1:37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</row>
    <row r="395" spans="1:37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</row>
    <row r="396" spans="1:37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</row>
    <row r="397" spans="1:37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</row>
    <row r="398" spans="1:37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</row>
    <row r="399" spans="1:37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</row>
    <row r="400" spans="1:37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</row>
    <row r="401" spans="1:37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</row>
    <row r="402" spans="1:37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</row>
    <row r="403" spans="1:37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</row>
    <row r="404" spans="1:37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</row>
    <row r="405" spans="1:37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</row>
    <row r="406" spans="1:37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</row>
    <row r="407" spans="1:37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</row>
    <row r="408" spans="1:37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</row>
    <row r="409" spans="1:37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</row>
    <row r="410" spans="1:37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</row>
    <row r="411" spans="1:37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</row>
    <row r="412" spans="1:37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</row>
    <row r="413" spans="1:37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</row>
    <row r="414" spans="1:37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</row>
    <row r="415" spans="1:37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</row>
    <row r="416" spans="1:37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</row>
    <row r="417" spans="1:37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</row>
    <row r="418" spans="1:37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</row>
    <row r="419" spans="1:37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</row>
    <row r="420" spans="1:37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</row>
    <row r="421" spans="1:37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</row>
    <row r="422" spans="1:37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</row>
    <row r="423" spans="1:37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</row>
    <row r="424" spans="1:37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</row>
    <row r="425" spans="1:37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</row>
    <row r="426" spans="1:37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</row>
    <row r="427" spans="1:37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</row>
    <row r="428" spans="1:37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</row>
    <row r="429" spans="1:37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</row>
    <row r="430" spans="1:37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</row>
    <row r="431" spans="1:37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</row>
    <row r="432" spans="1:37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</row>
    <row r="433" spans="1:37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</row>
    <row r="434" spans="1:37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</row>
    <row r="435" spans="1:37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</row>
    <row r="436" spans="1:37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</row>
    <row r="437" spans="1:37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</row>
    <row r="438" spans="1:37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</row>
    <row r="439" spans="1:37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</row>
    <row r="440" spans="1:37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</row>
    <row r="441" spans="1:37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</row>
    <row r="442" spans="1:37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</row>
    <row r="443" spans="1:37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</row>
    <row r="444" spans="1:37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</row>
    <row r="445" spans="1:37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</row>
    <row r="446" spans="1:37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</row>
    <row r="447" spans="1:37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</row>
    <row r="448" spans="1:37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</row>
    <row r="449" spans="1:37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</row>
    <row r="450" spans="1:37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</row>
    <row r="451" spans="1:37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</row>
    <row r="452" spans="1:37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</row>
    <row r="453" spans="1:37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</row>
    <row r="454" spans="1:37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</row>
    <row r="455" spans="1:37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</row>
    <row r="456" spans="1:37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</row>
    <row r="457" spans="1:37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</row>
    <row r="458" spans="1:37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</row>
    <row r="459" spans="1:37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</row>
    <row r="460" spans="1:37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</row>
    <row r="461" spans="1:37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</row>
    <row r="462" spans="1:37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</row>
    <row r="463" spans="1:37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</row>
    <row r="464" spans="1:37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</row>
    <row r="465" spans="1:37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</row>
    <row r="466" spans="1:37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</row>
    <row r="467" spans="1:37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</row>
    <row r="468" spans="1:37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</row>
    <row r="469" spans="1:37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</row>
    <row r="470" spans="1:37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</row>
    <row r="471" spans="1:37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</row>
    <row r="472" spans="1:37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</row>
    <row r="473" spans="1:37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</row>
    <row r="474" spans="1:37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</row>
    <row r="475" spans="1:37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</row>
    <row r="476" spans="1:37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</row>
    <row r="477" spans="1:37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</row>
    <row r="478" spans="1:37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</row>
    <row r="479" spans="1:37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</row>
    <row r="480" spans="1:37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</row>
    <row r="481" spans="1:37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</row>
    <row r="482" spans="1:37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</row>
    <row r="483" spans="1:37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</row>
    <row r="484" spans="1:37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</row>
    <row r="485" spans="1:37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</row>
    <row r="486" spans="1:37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</row>
    <row r="487" spans="1:37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</row>
    <row r="488" spans="1:37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</row>
    <row r="489" spans="1:37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</row>
    <row r="490" spans="1:37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</row>
    <row r="491" spans="1:37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</row>
    <row r="492" spans="1:37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</row>
    <row r="493" spans="1:37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</row>
    <row r="494" spans="1:37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</row>
    <row r="495" spans="1:37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</row>
    <row r="496" spans="1:37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</row>
    <row r="497" spans="1:37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</row>
    <row r="498" spans="1:37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</row>
    <row r="499" spans="1:37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</row>
    <row r="500" spans="1:37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</row>
    <row r="501" spans="1:37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</row>
    <row r="502" spans="1:37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</row>
    <row r="503" spans="1:37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</row>
    <row r="504" spans="1:37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</row>
    <row r="505" spans="1:37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</row>
    <row r="506" spans="1:37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</row>
    <row r="507" spans="1:37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</row>
    <row r="508" spans="1:37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</row>
    <row r="509" spans="1:37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</row>
    <row r="510" spans="1:37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</row>
    <row r="511" spans="1:37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</row>
    <row r="512" spans="1:37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</row>
    <row r="513" spans="1:37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</row>
    <row r="514" spans="1:37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</row>
    <row r="515" spans="1:37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</row>
    <row r="516" spans="1:37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</row>
    <row r="517" spans="1:37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</row>
    <row r="518" spans="1:37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</row>
    <row r="519" spans="1:37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</row>
    <row r="520" spans="1:37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</row>
    <row r="521" spans="1:37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</row>
    <row r="522" spans="1:37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</row>
    <row r="523" spans="1:37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</row>
    <row r="524" spans="1:37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</row>
    <row r="525" spans="1:37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</row>
    <row r="526" spans="1:37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</row>
    <row r="527" spans="1:37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</row>
    <row r="528" spans="1:37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</row>
    <row r="529" spans="1:37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</row>
    <row r="530" spans="1:37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</row>
    <row r="531" spans="1:37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</row>
    <row r="532" spans="1:37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</row>
    <row r="533" spans="1:37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</row>
    <row r="534" spans="1:37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</row>
    <row r="535" spans="1:37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</row>
    <row r="536" spans="1:37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</row>
    <row r="537" spans="1:37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</row>
    <row r="538" spans="1:37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</row>
    <row r="539" spans="1:37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</row>
    <row r="540" spans="1:37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</row>
    <row r="541" spans="1:37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</row>
    <row r="542" spans="1:37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</row>
    <row r="543" spans="1:37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</row>
    <row r="544" spans="1:37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</row>
    <row r="545" spans="1:37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</row>
    <row r="546" spans="1:37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</row>
    <row r="547" spans="1:37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</row>
    <row r="548" spans="1:37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</row>
    <row r="549" spans="1:37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</row>
    <row r="550" spans="1:37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</row>
    <row r="551" spans="1:37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</row>
    <row r="552" spans="1:37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</row>
    <row r="553" spans="1:37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</row>
    <row r="554" spans="1:37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</row>
    <row r="555" spans="1:37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</row>
    <row r="556" spans="1:37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</row>
    <row r="557" spans="1:37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</row>
    <row r="558" spans="1:37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</row>
    <row r="559" spans="1:37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</row>
    <row r="560" spans="1:37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</row>
    <row r="561" spans="1:37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</row>
    <row r="562" spans="1:37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</row>
    <row r="563" spans="1:37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</row>
    <row r="564" spans="1:37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</row>
    <row r="565" spans="1:37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</row>
    <row r="566" spans="1:37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</row>
    <row r="567" spans="1:37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</row>
    <row r="568" spans="1:37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</row>
    <row r="569" spans="1:37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</row>
    <row r="570" spans="1:37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</row>
    <row r="571" spans="1:37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</row>
    <row r="572" spans="1:37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</row>
    <row r="573" spans="1:37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</row>
    <row r="574" spans="1:37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</row>
    <row r="575" spans="1:37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</row>
    <row r="576" spans="1:37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</row>
    <row r="577" spans="1:37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</row>
    <row r="578" spans="1:37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</row>
    <row r="579" spans="1:37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</row>
    <row r="580" spans="1:37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</row>
    <row r="581" spans="1:37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</row>
    <row r="582" spans="1:37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</row>
    <row r="583" spans="1:37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</row>
    <row r="584" spans="1:37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</row>
    <row r="585" spans="1:37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</row>
    <row r="586" spans="1:37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</row>
    <row r="587" spans="1:37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</row>
    <row r="588" spans="1:37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</row>
    <row r="589" spans="1:37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</row>
    <row r="590" spans="1:37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</row>
    <row r="591" spans="1:37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</row>
    <row r="592" spans="1:37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</row>
    <row r="593" spans="1:37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</row>
    <row r="594" spans="1:37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</row>
    <row r="595" spans="1:37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</row>
    <row r="596" spans="1:37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</row>
    <row r="597" spans="1:37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</row>
    <row r="598" spans="1:37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</row>
    <row r="599" spans="1:37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</row>
    <row r="600" spans="1:37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</row>
    <row r="601" spans="1:37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</row>
    <row r="602" spans="1:37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</row>
    <row r="603" spans="1:37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</row>
    <row r="604" spans="1:37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</row>
    <row r="605" spans="1:37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</row>
    <row r="606" spans="1:37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</row>
    <row r="607" spans="1:37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</row>
    <row r="608" spans="1:37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</row>
    <row r="609" spans="1:37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</row>
    <row r="610" spans="1:37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</row>
    <row r="611" spans="1:37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</row>
    <row r="612" spans="1:37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</row>
    <row r="613" spans="1:37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</row>
    <row r="614" spans="1:37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</row>
    <row r="615" spans="1:37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</row>
    <row r="616" spans="1:37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</row>
    <row r="617" spans="1:37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</row>
    <row r="618" spans="1:37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</row>
    <row r="619" spans="1:37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</row>
    <row r="620" spans="1:37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</row>
    <row r="621" spans="1:37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</row>
    <row r="622" spans="1:37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</row>
    <row r="623" spans="1:37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</row>
    <row r="624" spans="1:37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</row>
    <row r="625" spans="1:37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</row>
    <row r="626" spans="1:37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</row>
    <row r="627" spans="1:37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</row>
    <row r="628" spans="1:37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</row>
    <row r="629" spans="1:37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</row>
    <row r="630" spans="1:37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</row>
    <row r="631" spans="1:37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</row>
    <row r="632" spans="1:37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</row>
    <row r="633" spans="1:37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</row>
    <row r="634" spans="1:37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</row>
    <row r="635" spans="1:37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</row>
    <row r="636" spans="1:37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</row>
    <row r="637" spans="1:37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</row>
    <row r="638" spans="1:37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</row>
    <row r="639" spans="1:37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</row>
    <row r="640" spans="1:37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</row>
    <row r="641" spans="1:37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</row>
    <row r="642" spans="1:37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</row>
    <row r="643" spans="1:37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</row>
    <row r="644" spans="1:37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</row>
    <row r="645" spans="1:37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</row>
    <row r="646" spans="1:37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</row>
    <row r="647" spans="1:37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</row>
    <row r="648" spans="1:37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</row>
    <row r="649" spans="1:37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</row>
    <row r="650" spans="1:37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</row>
    <row r="651" spans="1:37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</row>
    <row r="652" spans="1:37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</row>
    <row r="653" spans="1:37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</row>
    <row r="654" spans="1:37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</row>
    <row r="655" spans="1:37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</row>
    <row r="656" spans="1:37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</row>
    <row r="657" spans="1:37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</row>
    <row r="658" spans="1:37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</row>
    <row r="659" spans="1:37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</row>
    <row r="660" spans="1:37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</row>
    <row r="661" spans="1:37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</row>
    <row r="662" spans="1:37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</row>
    <row r="663" spans="1:37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</row>
    <row r="664" spans="1:37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</row>
    <row r="665" spans="1:37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</row>
    <row r="666" spans="1:37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</row>
    <row r="667" spans="1:37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</row>
    <row r="668" spans="1:37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</row>
    <row r="669" spans="1:37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</row>
    <row r="670" spans="1:37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</row>
    <row r="671" spans="1:37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</row>
    <row r="672" spans="1:37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</row>
    <row r="673" spans="1:37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</row>
    <row r="674" spans="1:37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</row>
    <row r="675" spans="1:37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</row>
    <row r="676" spans="1:37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</row>
    <row r="677" spans="1:37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</row>
    <row r="678" spans="1:37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</row>
    <row r="679" spans="1:37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</row>
    <row r="680" spans="1:37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</row>
    <row r="681" spans="1:37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</row>
    <row r="682" spans="1:37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</row>
    <row r="683" spans="1:37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</row>
    <row r="684" spans="1:37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</row>
    <row r="685" spans="1:37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</row>
    <row r="686" spans="1:37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</row>
    <row r="687" spans="1:37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</row>
    <row r="688" spans="1:37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</row>
    <row r="689" spans="1:37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</row>
    <row r="690" spans="1:37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</row>
    <row r="691" spans="1:37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</row>
    <row r="692" spans="1:37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</row>
    <row r="693" spans="1:37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</row>
    <row r="694" spans="1:37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</row>
    <row r="695" spans="1:37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</row>
    <row r="696" spans="1:37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</row>
    <row r="697" spans="1:37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</row>
    <row r="698" spans="1:37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</row>
    <row r="699" spans="1:37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</row>
    <row r="700" spans="1:37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</row>
    <row r="701" spans="1:37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</row>
    <row r="702" spans="1:37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</row>
    <row r="703" spans="1:37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</row>
    <row r="704" spans="1:37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</row>
    <row r="705" spans="1:37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</row>
    <row r="706" spans="1:37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</row>
    <row r="707" spans="1:37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</row>
    <row r="708" spans="1:37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</row>
    <row r="709" spans="1:37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</row>
    <row r="710" spans="1:37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</row>
    <row r="711" spans="1:37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</row>
    <row r="712" spans="1:37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</row>
    <row r="713" spans="1:37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</row>
    <row r="714" spans="1:37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</row>
    <row r="715" spans="1:37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</row>
    <row r="716" spans="1:37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</row>
    <row r="717" spans="1:37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</row>
    <row r="718" spans="1:37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</row>
    <row r="719" spans="1:37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</row>
    <row r="720" spans="1:37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</row>
    <row r="721" spans="1:37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</row>
    <row r="722" spans="1:37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</row>
    <row r="723" spans="1:37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</row>
    <row r="724" spans="1:37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</row>
    <row r="725" spans="1:37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</row>
    <row r="726" spans="1:37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</row>
    <row r="727" spans="1:37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</row>
    <row r="728" spans="1:37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</row>
    <row r="729" spans="1:37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</row>
    <row r="730" spans="1:37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</row>
    <row r="731" spans="1:37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</row>
    <row r="732" spans="1:37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</row>
    <row r="733" spans="1:37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</row>
    <row r="734" spans="1:37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</row>
    <row r="735" spans="1:37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</row>
    <row r="736" spans="1:37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</row>
    <row r="737" spans="1:37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</row>
    <row r="738" spans="1:37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</row>
    <row r="739" spans="1:37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</row>
    <row r="740" spans="1:37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</row>
    <row r="741" spans="1:37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</row>
    <row r="742" spans="1:37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</row>
    <row r="743" spans="1:37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</row>
    <row r="744" spans="1:37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</row>
    <row r="745" spans="1:37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</row>
    <row r="746" spans="1:37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</row>
    <row r="747" spans="1:37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</row>
    <row r="748" spans="1:37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</row>
    <row r="749" spans="1:37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</row>
    <row r="750" spans="1:37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</row>
    <row r="751" spans="1:37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</row>
    <row r="752" spans="1:37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</row>
    <row r="753" spans="1:37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</row>
    <row r="754" spans="1:37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</row>
    <row r="755" spans="1:37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</row>
    <row r="756" spans="1:37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</row>
    <row r="757" spans="1:37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</row>
    <row r="758" spans="1:37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</row>
    <row r="759" spans="1:37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</row>
    <row r="760" spans="1:37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</row>
    <row r="761" spans="1:37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</row>
    <row r="762" spans="1:37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</row>
    <row r="763" spans="1:37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</row>
    <row r="764" spans="1:37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</row>
    <row r="765" spans="1:37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</row>
    <row r="766" spans="1:37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</row>
    <row r="767" spans="1:37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</row>
    <row r="768" spans="1:37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</row>
    <row r="769" spans="1:37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</row>
    <row r="770" spans="1:37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</row>
    <row r="771" spans="1:37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</row>
    <row r="772" spans="1:37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</row>
    <row r="773" spans="1:37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</row>
    <row r="774" spans="1:37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</row>
    <row r="775" spans="1:37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</row>
    <row r="776" spans="1:37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</row>
    <row r="777" spans="1:37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</row>
    <row r="778" spans="1:37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</row>
    <row r="779" spans="1:37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</row>
    <row r="780" spans="1:37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</row>
    <row r="781" spans="1:37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</row>
    <row r="782" spans="1:37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</row>
    <row r="783" spans="1:37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</row>
    <row r="784" spans="1:37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</row>
    <row r="785" spans="1:37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</row>
    <row r="786" spans="1:37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</row>
    <row r="787" spans="1:37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</row>
    <row r="788" spans="1:37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</row>
    <row r="789" spans="1:37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</row>
    <row r="790" spans="1:37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</row>
    <row r="791" spans="1:37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</row>
    <row r="792" spans="1:37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</row>
    <row r="793" spans="1:37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</row>
    <row r="794" spans="1:37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</row>
    <row r="795" spans="1:37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</row>
    <row r="796" spans="1:37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</row>
    <row r="797" spans="1:37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</row>
    <row r="798" spans="1:37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</row>
    <row r="799" spans="1:37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</row>
    <row r="800" spans="1:37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</row>
    <row r="801" spans="1:37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</row>
    <row r="802" spans="1:37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</row>
    <row r="803" spans="1:37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</row>
    <row r="804" spans="1:37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</row>
    <row r="805" spans="1:37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</row>
    <row r="806" spans="1:37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</row>
    <row r="807" spans="1:37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</row>
    <row r="808" spans="1:37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</row>
    <row r="809" spans="1:37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</row>
    <row r="810" spans="1:37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</row>
    <row r="811" spans="1:37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</row>
    <row r="812" spans="1:37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</row>
    <row r="813" spans="1:37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</row>
    <row r="814" spans="1:37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</row>
    <row r="815" spans="1:37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</row>
    <row r="816" spans="1:37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</row>
    <row r="817" spans="1:37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</row>
    <row r="818" spans="1:37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</row>
    <row r="819" spans="1:37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</row>
    <row r="820" spans="1:37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</row>
    <row r="821" spans="1:37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</row>
    <row r="822" spans="1:37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</row>
    <row r="823" spans="1:37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</row>
    <row r="824" spans="1:37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</row>
    <row r="825" spans="1:37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</row>
    <row r="826" spans="1:37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</row>
    <row r="827" spans="1:37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</row>
    <row r="828" spans="1:37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</row>
    <row r="829" spans="1:37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</row>
    <row r="830" spans="1:37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</row>
    <row r="831" spans="1:37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</row>
    <row r="832" spans="1:37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</row>
    <row r="833" spans="1:37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</row>
    <row r="834" spans="1:37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</row>
    <row r="835" spans="1:37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</row>
    <row r="836" spans="1:37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</row>
    <row r="837" spans="1:37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</row>
    <row r="838" spans="1:37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</row>
    <row r="839" spans="1:37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</row>
    <row r="840" spans="1:37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</row>
    <row r="841" spans="1:37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</row>
    <row r="842" spans="1:37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</row>
    <row r="843" spans="1:37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</row>
    <row r="844" spans="1:37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</row>
    <row r="845" spans="1:37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</row>
    <row r="846" spans="1:37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</row>
    <row r="847" spans="1:37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</row>
    <row r="848" spans="1:37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</row>
    <row r="849" spans="1:37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</row>
    <row r="850" spans="1:37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</row>
    <row r="851" spans="1:37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</row>
    <row r="852" spans="1:37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</row>
    <row r="853" spans="1:37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</row>
    <row r="854" spans="1:37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</row>
    <row r="855" spans="1:37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</row>
    <row r="856" spans="1:37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</row>
    <row r="857" spans="1:37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</row>
    <row r="858" spans="1:37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</row>
    <row r="859" spans="1:37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</row>
    <row r="860" spans="1:37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</row>
    <row r="861" spans="1:37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</row>
    <row r="862" spans="1:37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</row>
    <row r="863" spans="1:37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</row>
    <row r="864" spans="1:37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</row>
    <row r="865" spans="1:37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</row>
    <row r="866" spans="1:37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</row>
    <row r="867" spans="1:37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</row>
    <row r="868" spans="1:37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</row>
    <row r="869" spans="1:37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</row>
    <row r="870" spans="1:37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</row>
    <row r="871" spans="1:37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</row>
    <row r="872" spans="1:37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</row>
    <row r="873" spans="1:37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</row>
    <row r="874" spans="1:37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</row>
    <row r="875" spans="1:37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</row>
    <row r="876" spans="1:37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</row>
    <row r="877" spans="1:37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</row>
    <row r="878" spans="1:37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</row>
    <row r="879" spans="1:37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</row>
    <row r="880" spans="1:37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</row>
    <row r="881" spans="1:37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</row>
    <row r="882" spans="1:37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</row>
    <row r="883" spans="1:37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</row>
    <row r="884" spans="1:37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</row>
    <row r="885" spans="1:37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</row>
    <row r="886" spans="1:37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</row>
    <row r="887" spans="1:37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</row>
    <row r="888" spans="1:37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</row>
    <row r="889" spans="1:37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</row>
    <row r="890" spans="1:37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</row>
    <row r="891" spans="1:37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</row>
    <row r="892" spans="1:37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</row>
    <row r="893" spans="1:37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</row>
    <row r="894" spans="1:37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</row>
    <row r="895" spans="1:37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</row>
    <row r="896" spans="1:37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</row>
    <row r="897" spans="1:37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</row>
    <row r="898" spans="1:37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</row>
    <row r="899" spans="1:37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</row>
    <row r="900" spans="1:37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</row>
    <row r="901" spans="1:37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</row>
    <row r="902" spans="1:37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</row>
    <row r="903" spans="1:37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</row>
    <row r="904" spans="1:37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</row>
    <row r="905" spans="1:37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</row>
    <row r="906" spans="1:37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</row>
    <row r="907" spans="1:37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</row>
    <row r="908" spans="1:37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</row>
    <row r="909" spans="1:37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</row>
    <row r="910" spans="1:37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</row>
    <row r="911" spans="1:37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</row>
    <row r="912" spans="1:37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</row>
    <row r="913" spans="1:37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</row>
    <row r="914" spans="1:37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</row>
    <row r="915" spans="1:37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</row>
    <row r="916" spans="1:37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</row>
    <row r="917" spans="1:37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</row>
    <row r="918" spans="1:37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</row>
    <row r="919" spans="1:37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</row>
    <row r="920" spans="1:37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</row>
    <row r="921" spans="1:37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</row>
    <row r="922" spans="1:37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</row>
    <row r="923" spans="1:37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</row>
    <row r="924" spans="1:37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</row>
    <row r="925" spans="1:37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</row>
    <row r="926" spans="1:37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</row>
    <row r="927" spans="1:37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</row>
    <row r="928" spans="1:37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</row>
    <row r="929" spans="1:37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</row>
    <row r="930" spans="1:37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</row>
    <row r="931" spans="1:37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</row>
    <row r="932" spans="1:37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</row>
    <row r="933" spans="1:37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</row>
    <row r="934" spans="1:37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</row>
    <row r="935" spans="1:37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</row>
    <row r="936" spans="1:37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</row>
    <row r="937" spans="1:37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</row>
    <row r="938" spans="1:37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</row>
    <row r="939" spans="1:37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</row>
    <row r="940" spans="1:37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</row>
    <row r="941" spans="1:37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</row>
    <row r="942" spans="1:37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</row>
    <row r="943" spans="1:37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</row>
    <row r="944" spans="1:37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</row>
    <row r="945" spans="1:37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</row>
    <row r="946" spans="1:37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</row>
    <row r="947" spans="1:37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</row>
    <row r="948" spans="1:37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</row>
    <row r="949" spans="1:37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</row>
    <row r="950" spans="1:37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</row>
    <row r="951" spans="1:37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</row>
    <row r="952" spans="1:37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</row>
    <row r="953" spans="1:37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</row>
    <row r="954" spans="1:37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</row>
    <row r="955" spans="1:37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</row>
    <row r="956" spans="1:37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</row>
    <row r="957" spans="1:37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</row>
    <row r="958" spans="1:37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</row>
    <row r="959" spans="1:37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</row>
    <row r="960" spans="1:37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</row>
    <row r="961" spans="1:37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</row>
    <row r="962" spans="1:37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</row>
    <row r="963" spans="1:37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</row>
    <row r="964" spans="1:37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</row>
    <row r="965" spans="1:37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</row>
    <row r="966" spans="1:37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</row>
    <row r="967" spans="1:37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</row>
    <row r="968" spans="1:37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</row>
    <row r="969" spans="1:37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</row>
    <row r="970" spans="1:37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</row>
    <row r="971" spans="1:37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</row>
    <row r="972" spans="1:37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</row>
    <row r="973" spans="1:37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</row>
    <row r="974" spans="1:37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</row>
    <row r="975" spans="1:37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</row>
    <row r="976" spans="1:37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</row>
    <row r="977" spans="1:37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</row>
    <row r="978" spans="1:37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</row>
    <row r="979" spans="1:37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</row>
    <row r="980" spans="1:37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</row>
    <row r="981" spans="1:37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</row>
    <row r="982" spans="1:37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</row>
    <row r="983" spans="1:37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</row>
    <row r="984" spans="1:37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</row>
    <row r="985" spans="1:37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</row>
    <row r="986" spans="1:37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</row>
    <row r="987" spans="1:37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</row>
    <row r="988" spans="1:37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</row>
    <row r="989" spans="1:37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</row>
    <row r="990" spans="1:37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</row>
    <row r="991" spans="1:37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</row>
    <row r="992" spans="1:37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</row>
    <row r="993" spans="1:37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</row>
    <row r="994" spans="1:37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</row>
    <row r="995" spans="1:37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</row>
    <row r="996" spans="1:37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</row>
    <row r="997" spans="1:37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</row>
    <row r="998" spans="1:37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</row>
    <row r="999" spans="1:37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</row>
    <row r="1000" spans="1:37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</row>
  </sheetData>
  <pageMargins left="0.511811024" right="0.511811024" top="0.78740157499999996" bottom="0.78740157499999996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6">
    <tabColor theme="1"/>
  </sheetPr>
  <dimension ref="A1:Z1000"/>
  <sheetViews>
    <sheetView showGridLines="0" workbookViewId="0"/>
  </sheetViews>
  <sheetFormatPr defaultColWidth="14.42578125" defaultRowHeight="15" customHeight="1" outlineLevelCol="1"/>
  <cols>
    <col min="1" max="1" width="9.140625" customWidth="1"/>
    <col min="2" max="2" width="9" customWidth="1" outlineLevel="1"/>
    <col min="3" max="3" width="8.42578125" customWidth="1" outlineLevel="1"/>
    <col min="4" max="4" width="10.5703125" customWidth="1" outlineLevel="1"/>
    <col min="5" max="11" width="15.140625" customWidth="1" outlineLevel="1"/>
    <col min="12" max="12" width="15.140625" customWidth="1"/>
    <col min="13" max="26" width="9.140625" customWidth="1"/>
  </cols>
  <sheetData>
    <row r="1" spans="1:26" ht="4.5" customHeight="1">
      <c r="A1" s="67"/>
      <c r="B1" s="67"/>
      <c r="C1" s="67"/>
      <c r="D1" s="68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spans="1:26" ht="12.75" hidden="1" customHeight="1">
      <c r="A2" s="67"/>
      <c r="B2" s="67"/>
      <c r="C2" s="67"/>
      <c r="D2" s="68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</row>
    <row r="3" spans="1:26" ht="12.75" hidden="1" customHeight="1">
      <c r="A3" s="67"/>
      <c r="B3" s="67"/>
      <c r="C3" s="67"/>
      <c r="D3" s="68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</row>
    <row r="4" spans="1:26" ht="12.75" customHeight="1">
      <c r="A4" s="67"/>
      <c r="B4" s="67"/>
      <c r="C4" s="67"/>
      <c r="D4" s="68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</row>
    <row r="5" spans="1:26" ht="38.25" customHeight="1">
      <c r="A5" s="67"/>
      <c r="B5" s="69" t="s">
        <v>150</v>
      </c>
      <c r="C5" s="69" t="s">
        <v>149</v>
      </c>
      <c r="D5" s="70" t="s">
        <v>179</v>
      </c>
      <c r="E5" s="69" t="s">
        <v>180</v>
      </c>
      <c r="F5" s="69" t="s">
        <v>181</v>
      </c>
      <c r="G5" s="69" t="s">
        <v>182</v>
      </c>
      <c r="H5" s="69" t="s">
        <v>183</v>
      </c>
      <c r="I5" s="69" t="s">
        <v>184</v>
      </c>
      <c r="J5" s="69" t="s">
        <v>185</v>
      </c>
      <c r="K5" s="69" t="s">
        <v>186</v>
      </c>
      <c r="L5" s="69" t="s">
        <v>187</v>
      </c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</row>
    <row r="6" spans="1:26" ht="12.75" customHeight="1">
      <c r="A6" s="67"/>
      <c r="B6" s="71" t="s">
        <v>188</v>
      </c>
      <c r="C6" s="72" t="s">
        <v>50</v>
      </c>
      <c r="D6" s="73">
        <f>'cálculos Anual'!AR2</f>
        <v>0</v>
      </c>
      <c r="E6" s="74">
        <f>'Formulário Anual 2024'!$J27*$D6</f>
        <v>0</v>
      </c>
      <c r="F6" s="74">
        <f>'Formulário 1º Bim'!$J27*$D6</f>
        <v>0</v>
      </c>
      <c r="G6" s="74">
        <f>'Formulário 2º Bim'!$J27*$D6</f>
        <v>0</v>
      </c>
      <c r="H6" s="74">
        <f>'Formulário 3º Bim'!$J27*$D6</f>
        <v>0</v>
      </c>
      <c r="I6" s="74">
        <f>'Formulário 4º Bim'!$J27*$D6</f>
        <v>0</v>
      </c>
      <c r="J6" s="74">
        <f t="shared" ref="J6:J25" si="0">SUM(F6:I6)</f>
        <v>0</v>
      </c>
      <c r="K6" s="74">
        <f t="shared" ref="K6:K24" si="1">E6-J6</f>
        <v>0</v>
      </c>
      <c r="L6" s="74">
        <f t="shared" ref="L6:L25" si="2">IF(D6=0,0,E6/D6)</f>
        <v>0</v>
      </c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spans="1:26" ht="12.75" customHeight="1">
      <c r="A7" s="67"/>
      <c r="B7" s="71" t="s">
        <v>188</v>
      </c>
      <c r="C7" s="72" t="s">
        <v>51</v>
      </c>
      <c r="D7" s="73">
        <f>'cálculos Anual'!AR3</f>
        <v>35</v>
      </c>
      <c r="E7" s="74">
        <f>'Formulário Anual 2024'!$J28*$D7</f>
        <v>15168.04601914</v>
      </c>
      <c r="F7" s="74">
        <f>'Formulário 1º Bim'!$J28*$D7</f>
        <v>3792.0115047849999</v>
      </c>
      <c r="G7" s="74">
        <f>'Formulário 2º Bim'!$J28*$D7</f>
        <v>3792.0115047849999</v>
      </c>
      <c r="H7" s="74">
        <f>'Formulário 3º Bim'!$J28*$D7</f>
        <v>3792.0115047849999</v>
      </c>
      <c r="I7" s="74">
        <f>'Formulário 4º Bim'!$J28*$D7</f>
        <v>3792.0115047849999</v>
      </c>
      <c r="J7" s="74">
        <f t="shared" si="0"/>
        <v>15168.04601914</v>
      </c>
      <c r="K7" s="74">
        <f t="shared" si="1"/>
        <v>0</v>
      </c>
      <c r="L7" s="74">
        <f t="shared" si="2"/>
        <v>433.372743404</v>
      </c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</row>
    <row r="8" spans="1:26" ht="12.75" customHeight="1">
      <c r="A8" s="67"/>
      <c r="B8" s="71" t="s">
        <v>188</v>
      </c>
      <c r="C8" s="72" t="s">
        <v>52</v>
      </c>
      <c r="D8" s="73">
        <f>'cálculos Anual'!AR4</f>
        <v>30</v>
      </c>
      <c r="E8" s="74">
        <f>'Formulário Anual 2024'!$J29*$D8</f>
        <v>13779.85968888</v>
      </c>
      <c r="F8" s="74">
        <f>'Formulário 1º Bim'!$J29*$D8</f>
        <v>3444.9649222200001</v>
      </c>
      <c r="G8" s="74">
        <f>'Formulário 2º Bim'!$J29*$D8</f>
        <v>3444.9649222200001</v>
      </c>
      <c r="H8" s="74">
        <f>'Formulário 3º Bim'!$J29*$D8</f>
        <v>3444.9649222200001</v>
      </c>
      <c r="I8" s="74">
        <f>'Formulário 4º Bim'!$J29*$D8</f>
        <v>3444.9649222200001</v>
      </c>
      <c r="J8" s="74">
        <f t="shared" si="0"/>
        <v>13779.85968888</v>
      </c>
      <c r="K8" s="74">
        <f t="shared" si="1"/>
        <v>0</v>
      </c>
      <c r="L8" s="74">
        <f t="shared" si="2"/>
        <v>459.32865629600002</v>
      </c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spans="1:26" ht="12.75" customHeight="1">
      <c r="A9" s="67"/>
      <c r="B9" s="71" t="s">
        <v>188</v>
      </c>
      <c r="C9" s="72" t="s">
        <v>53</v>
      </c>
      <c r="D9" s="73">
        <f>'cálculos Anual'!AR5</f>
        <v>50</v>
      </c>
      <c r="E9" s="74">
        <f>'Formulário Anual 2024'!$J30*$D9</f>
        <v>24949.119567500002</v>
      </c>
      <c r="F9" s="74">
        <f>'Formulário 1º Bim'!$J30*$D9</f>
        <v>7724.2949564</v>
      </c>
      <c r="G9" s="74">
        <f>'Formulário 2º Bim'!$J30*$D9</f>
        <v>5741.6082037000006</v>
      </c>
      <c r="H9" s="74">
        <f>'Formulário 3º Bim'!$J30*$D9</f>
        <v>5741.6082037000006</v>
      </c>
      <c r="I9" s="74">
        <f>'Formulário 4º Bim'!$J30*$D9</f>
        <v>5741.6082037000006</v>
      </c>
      <c r="J9" s="74">
        <f t="shared" si="0"/>
        <v>24949.119567500002</v>
      </c>
      <c r="K9" s="74">
        <f t="shared" si="1"/>
        <v>0</v>
      </c>
      <c r="L9" s="74">
        <f t="shared" si="2"/>
        <v>498.98239135000006</v>
      </c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</row>
    <row r="10" spans="1:26" ht="12.75" customHeight="1">
      <c r="A10" s="67"/>
      <c r="B10" s="71" t="s">
        <v>188</v>
      </c>
      <c r="C10" s="72" t="s">
        <v>54</v>
      </c>
      <c r="D10" s="73">
        <f>'cálculos Anual'!AR6</f>
        <v>45</v>
      </c>
      <c r="E10" s="74">
        <f>'Formulário Anual 2024'!$J31*$D10</f>
        <v>57235.843960560007</v>
      </c>
      <c r="F10" s="74">
        <f>'Formulário 1º Bim'!$J31*$D10</f>
        <v>36472.845399390004</v>
      </c>
      <c r="G10" s="74">
        <f>'Formulário 2º Bim'!$J31*$D10</f>
        <v>6920.9995203899998</v>
      </c>
      <c r="H10" s="74">
        <f>'Formulário 3º Bim'!$J31*$D10</f>
        <v>6920.9995203899998</v>
      </c>
      <c r="I10" s="74">
        <f>'Formulário 4º Bim'!$J31*$D10</f>
        <v>6920.9995203899998</v>
      </c>
      <c r="J10" s="74">
        <f t="shared" si="0"/>
        <v>57235.843960560014</v>
      </c>
      <c r="K10" s="74">
        <f t="shared" si="1"/>
        <v>0</v>
      </c>
      <c r="L10" s="74">
        <f t="shared" si="2"/>
        <v>1271.9076435680001</v>
      </c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</row>
    <row r="11" spans="1:26" ht="14.25" customHeight="1">
      <c r="A11" s="67"/>
      <c r="B11" s="71" t="s">
        <v>189</v>
      </c>
      <c r="C11" s="72" t="s">
        <v>70</v>
      </c>
      <c r="D11" s="73">
        <f>'cálculos Anual'!AR7</f>
        <v>50</v>
      </c>
      <c r="E11" s="74">
        <f>'Formulário Anual 2024'!$J49*$D11</f>
        <v>75721.553259000008</v>
      </c>
      <c r="F11" s="74">
        <f>'Formulário 1º Bim'!$J49*$D11</f>
        <v>46329.894479775001</v>
      </c>
      <c r="G11" s="74">
        <f>'Formulário 2º Bim'!$J49*$D11</f>
        <v>9797.2195930750004</v>
      </c>
      <c r="H11" s="74">
        <f>'Formulário 3º Bim'!$J49*$D11</f>
        <v>9797.2195930750004</v>
      </c>
      <c r="I11" s="74">
        <f>'Formulário 4º Bim'!$J49*$D11</f>
        <v>9797.2195930750004</v>
      </c>
      <c r="J11" s="74">
        <f t="shared" si="0"/>
        <v>75721.553259000008</v>
      </c>
      <c r="K11" s="74">
        <f t="shared" si="1"/>
        <v>0</v>
      </c>
      <c r="L11" s="74">
        <f t="shared" si="2"/>
        <v>1514.4310651800001</v>
      </c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</row>
    <row r="12" spans="1:26" ht="14.25" customHeight="1">
      <c r="A12" s="67"/>
      <c r="B12" s="71" t="s">
        <v>189</v>
      </c>
      <c r="C12" s="72" t="s">
        <v>71</v>
      </c>
      <c r="D12" s="73">
        <f>'cálculos Anual'!AR8</f>
        <v>55</v>
      </c>
      <c r="E12" s="74">
        <f>'Formulário Anual 2024'!$J50*$D12</f>
        <v>79738.590625760015</v>
      </c>
      <c r="F12" s="74">
        <f>'Formulário 1º Bim'!$J50*$D12</f>
        <v>47407.765968612497</v>
      </c>
      <c r="G12" s="74">
        <f>'Formulário 2º Bim'!$J50*$D12</f>
        <v>10776.941552382501</v>
      </c>
      <c r="H12" s="74">
        <f>'Formulário 3º Bim'!$J50*$D12</f>
        <v>10776.941552382501</v>
      </c>
      <c r="I12" s="74">
        <f>'Formulário 4º Bim'!$J50*$D12</f>
        <v>10776.941552382501</v>
      </c>
      <c r="J12" s="74">
        <f t="shared" si="0"/>
        <v>79738.59062576</v>
      </c>
      <c r="K12" s="74">
        <f t="shared" si="1"/>
        <v>0</v>
      </c>
      <c r="L12" s="74">
        <f t="shared" si="2"/>
        <v>1449.7925568320002</v>
      </c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</row>
    <row r="13" spans="1:26" ht="14.25" customHeight="1">
      <c r="A13" s="67"/>
      <c r="B13" s="71" t="s">
        <v>189</v>
      </c>
      <c r="C13" s="72" t="s">
        <v>72</v>
      </c>
      <c r="D13" s="73">
        <f>'cálculos Anual'!AR9</f>
        <v>50</v>
      </c>
      <c r="E13" s="74">
        <f>'Formulário Anual 2024'!$J51*$D13</f>
        <v>72489.627841600013</v>
      </c>
      <c r="F13" s="74">
        <f>'Formulário 1º Bim'!$J51*$D13</f>
        <v>43097.969062374999</v>
      </c>
      <c r="G13" s="74">
        <f>'Formulário 2º Bim'!$J51*$D13</f>
        <v>9797.2195930750004</v>
      </c>
      <c r="H13" s="74">
        <f>'Formulário 3º Bim'!$J51*$D13</f>
        <v>9797.2195930750004</v>
      </c>
      <c r="I13" s="74">
        <f>'Formulário 4º Bim'!$J51*$D13</f>
        <v>9797.2195930750004</v>
      </c>
      <c r="J13" s="74">
        <f t="shared" si="0"/>
        <v>72489.627841599999</v>
      </c>
      <c r="K13" s="74">
        <f t="shared" si="1"/>
        <v>0</v>
      </c>
      <c r="L13" s="74">
        <f t="shared" si="2"/>
        <v>1449.7925568320002</v>
      </c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spans="1:26" ht="14.25" customHeight="1">
      <c r="A14" s="67"/>
      <c r="B14" s="71" t="s">
        <v>189</v>
      </c>
      <c r="C14" s="72" t="s">
        <v>73</v>
      </c>
      <c r="D14" s="73">
        <f>'cálculos Anual'!AR10</f>
        <v>70</v>
      </c>
      <c r="E14" s="74">
        <f>'Formulário Anual 2024'!$J52*$D14</f>
        <v>112915.58831112001</v>
      </c>
      <c r="F14" s="74">
        <f>'Formulário 1º Bim'!$J52*$D14</f>
        <v>63194.684020544999</v>
      </c>
      <c r="G14" s="74">
        <f>'Formulário 2º Bim'!$J52*$D14</f>
        <v>16573.634763525002</v>
      </c>
      <c r="H14" s="74">
        <f>'Formulário 3º Bim'!$J52*$D14</f>
        <v>16573.634763525002</v>
      </c>
      <c r="I14" s="74">
        <f>'Formulário 4º Bim'!$J52*$D14</f>
        <v>16573.634763525002</v>
      </c>
      <c r="J14" s="74">
        <f t="shared" si="0"/>
        <v>112915.58831111999</v>
      </c>
      <c r="K14" s="74">
        <f t="shared" si="1"/>
        <v>0</v>
      </c>
      <c r="L14" s="74">
        <f t="shared" si="2"/>
        <v>1613.0798330160001</v>
      </c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</row>
    <row r="15" spans="1:26" ht="14.25" customHeight="1">
      <c r="A15" s="67"/>
      <c r="B15" s="71" t="s">
        <v>189</v>
      </c>
      <c r="C15" s="72" t="s">
        <v>74</v>
      </c>
      <c r="D15" s="73">
        <f>'cálculos Anual'!AR11</f>
        <v>60</v>
      </c>
      <c r="E15" s="74">
        <f>'Formulário Anual 2024'!$J53*$D15</f>
        <v>103533.73480404002</v>
      </c>
      <c r="F15" s="74">
        <f>'Formulário 1º Bim'!$J53*$D15</f>
        <v>55854.108223379997</v>
      </c>
      <c r="G15" s="74">
        <f>'Formulário 2º Bim'!$J53*$D15</f>
        <v>15893.208860220002</v>
      </c>
      <c r="H15" s="74">
        <f>'Formulário 3º Bim'!$J53*$D15</f>
        <v>15893.208860220002</v>
      </c>
      <c r="I15" s="74">
        <f>'Formulário 4º Bim'!$J53*$D15</f>
        <v>15893.208860220002</v>
      </c>
      <c r="J15" s="74">
        <f t="shared" si="0"/>
        <v>103533.73480404002</v>
      </c>
      <c r="K15" s="74">
        <f t="shared" si="1"/>
        <v>0</v>
      </c>
      <c r="L15" s="74">
        <f t="shared" si="2"/>
        <v>1725.5622467340004</v>
      </c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</row>
    <row r="16" spans="1:26" ht="14.25" customHeight="1">
      <c r="A16" s="67"/>
      <c r="B16" s="71" t="s">
        <v>190</v>
      </c>
      <c r="C16" s="72" t="s">
        <v>80</v>
      </c>
      <c r="D16" s="73">
        <f>'cálculos Anual'!AR12</f>
        <v>65</v>
      </c>
      <c r="E16" s="74">
        <f>'Formulário Anual 2024'!$J69*$D16</f>
        <v>90840.78784859</v>
      </c>
      <c r="F16" s="74">
        <f>'Formulário 1º Bim'!$J69*$D16</f>
        <v>25812.159462147498</v>
      </c>
      <c r="G16" s="74">
        <f>'Formulário 2º Bim'!$J69*$D16</f>
        <v>21676.209462147497</v>
      </c>
      <c r="H16" s="74">
        <f>'Formulário 3º Bim'!$J69*$D16</f>
        <v>21676.209462147497</v>
      </c>
      <c r="I16" s="74">
        <f>'Formulário 4º Bim'!$J69*$D16</f>
        <v>21676.209462147497</v>
      </c>
      <c r="J16" s="74">
        <f t="shared" si="0"/>
        <v>90840.787848589986</v>
      </c>
      <c r="K16" s="74">
        <f t="shared" si="1"/>
        <v>0</v>
      </c>
      <c r="L16" s="74">
        <f t="shared" si="2"/>
        <v>1397.550582286</v>
      </c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</row>
    <row r="17" spans="1:26" ht="12.75" customHeight="1">
      <c r="A17" s="67"/>
      <c r="B17" s="71" t="s">
        <v>190</v>
      </c>
      <c r="C17" s="72" t="s">
        <v>81</v>
      </c>
      <c r="D17" s="73">
        <f>'cálculos Anual'!AR13</f>
        <v>60</v>
      </c>
      <c r="E17" s="74">
        <f>'Formulário Anual 2024'!$J70*$D17</f>
        <v>74055.798366120012</v>
      </c>
      <c r="F17" s="74">
        <f>'Formulário 1º Bim'!$J70*$D17</f>
        <v>21377.299591529998</v>
      </c>
      <c r="G17" s="74">
        <f>'Formulário 2º Bim'!$J70*$D17</f>
        <v>17559.499591529999</v>
      </c>
      <c r="H17" s="74">
        <f>'Formulário 3º Bim'!$J70*$D17</f>
        <v>17559.499591529999</v>
      </c>
      <c r="I17" s="74">
        <f>'Formulário 4º Bim'!$J70*$D17</f>
        <v>17559.499591529999</v>
      </c>
      <c r="J17" s="74">
        <f t="shared" si="0"/>
        <v>74055.798366119983</v>
      </c>
      <c r="K17" s="74">
        <f t="shared" si="1"/>
        <v>0</v>
      </c>
      <c r="L17" s="74">
        <f t="shared" si="2"/>
        <v>1234.2633061020001</v>
      </c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</row>
    <row r="18" spans="1:26" ht="12.75" customHeight="1">
      <c r="A18" s="67"/>
      <c r="B18" s="71" t="s">
        <v>190</v>
      </c>
      <c r="C18" s="72" t="s">
        <v>82</v>
      </c>
      <c r="D18" s="73">
        <f>'cálculos Anual'!AR14</f>
        <v>45</v>
      </c>
      <c r="E18" s="74">
        <f>'Formulário Anual 2024'!$J71*$D18</f>
        <v>57347.698774589997</v>
      </c>
      <c r="F18" s="74">
        <f>'Formulário 1º Bim'!$J71*$D18</f>
        <v>17838.824693647501</v>
      </c>
      <c r="G18" s="74">
        <f>'Formulário 2º Bim'!$J71*$D18</f>
        <v>13169.6246936475</v>
      </c>
      <c r="H18" s="74">
        <f>'Formulário 3º Bim'!$J71*$D18</f>
        <v>13169.6246936475</v>
      </c>
      <c r="I18" s="74">
        <f>'Formulário 4º Bim'!$J71*$D18</f>
        <v>13169.6246936475</v>
      </c>
      <c r="J18" s="74">
        <f t="shared" si="0"/>
        <v>57347.698774590004</v>
      </c>
      <c r="K18" s="74">
        <f t="shared" si="1"/>
        <v>0</v>
      </c>
      <c r="L18" s="74">
        <f t="shared" si="2"/>
        <v>1274.393306102</v>
      </c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 spans="1:26" ht="12.75" customHeight="1">
      <c r="A19" s="67"/>
      <c r="B19" s="71" t="s">
        <v>190</v>
      </c>
      <c r="C19" s="72" t="s">
        <v>83</v>
      </c>
      <c r="D19" s="73">
        <f>'cálculos Anual'!AR15</f>
        <v>40</v>
      </c>
      <c r="E19" s="74">
        <f>'Formulário Anual 2024'!$J72*$D19</f>
        <v>50975.732244079998</v>
      </c>
      <c r="F19" s="74">
        <f>'Formulário 1º Bim'!$J72*$D19</f>
        <v>15856.733061020001</v>
      </c>
      <c r="G19" s="74">
        <f>'Formulário 2º Bim'!$J72*$D19</f>
        <v>11706.333061019999</v>
      </c>
      <c r="H19" s="74">
        <f>'Formulário 3º Bim'!$J72*$D19</f>
        <v>11706.333061019999</v>
      </c>
      <c r="I19" s="74">
        <f>'Formulário 4º Bim'!$J72*$D19</f>
        <v>11706.333061019999</v>
      </c>
      <c r="J19" s="74">
        <f t="shared" si="0"/>
        <v>50975.732244079998</v>
      </c>
      <c r="K19" s="74">
        <f t="shared" si="1"/>
        <v>0</v>
      </c>
      <c r="L19" s="74">
        <f t="shared" si="2"/>
        <v>1274.393306102</v>
      </c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</row>
    <row r="20" spans="1:26" ht="12.75" customHeight="1">
      <c r="A20" s="67"/>
      <c r="B20" s="71" t="s">
        <v>191</v>
      </c>
      <c r="C20" s="72" t="s">
        <v>87</v>
      </c>
      <c r="D20" s="73">
        <f>'cálculos Anual'!AR16</f>
        <v>30</v>
      </c>
      <c r="E20" s="74">
        <f>'Formulário Anual 2024'!$J86*$D20</f>
        <v>54159.640438140006</v>
      </c>
      <c r="F20" s="74">
        <f>'Formulário 1º Bim'!$J86*$D20</f>
        <v>15642.512229029999</v>
      </c>
      <c r="G20" s="74">
        <f>'Formulário 2º Bim'!$J86*$D20</f>
        <v>10877.850087360001</v>
      </c>
      <c r="H20" s="74">
        <f>'Formulário 3º Bim'!$J86*$D20</f>
        <v>15642.512229029999</v>
      </c>
      <c r="I20" s="74">
        <f>'Formulário 4º Bim'!$J86*$D20</f>
        <v>11996.765892720001</v>
      </c>
      <c r="J20" s="74">
        <f t="shared" si="0"/>
        <v>54159.640438139999</v>
      </c>
      <c r="K20" s="74">
        <f t="shared" si="1"/>
        <v>0</v>
      </c>
      <c r="L20" s="74">
        <f t="shared" si="2"/>
        <v>1805.3213479380001</v>
      </c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</row>
    <row r="21" spans="1:26" ht="20.25" customHeight="1">
      <c r="A21" s="67"/>
      <c r="B21" s="71" t="s">
        <v>191</v>
      </c>
      <c r="C21" s="72" t="s">
        <v>88</v>
      </c>
      <c r="D21" s="73">
        <f>'cálculos Anual'!AR17</f>
        <v>40</v>
      </c>
      <c r="E21" s="74">
        <f>'Formulário Anual 2024'!$J87*$D21</f>
        <v>72212.853917519999</v>
      </c>
      <c r="F21" s="74">
        <f>'Formulário 1º Bim'!$J87*$D21</f>
        <v>20856.682972039998</v>
      </c>
      <c r="G21" s="74">
        <f>'Formulário 2º Bim'!$J87*$D21</f>
        <v>14503.800116480001</v>
      </c>
      <c r="H21" s="74">
        <f>'Formulário 3º Bim'!$J87*$D21</f>
        <v>20856.682972039998</v>
      </c>
      <c r="I21" s="74">
        <f>'Formulário 4º Bim'!$J87*$D21</f>
        <v>15995.687856960001</v>
      </c>
      <c r="J21" s="74">
        <f t="shared" si="0"/>
        <v>72212.853917519999</v>
      </c>
      <c r="K21" s="74">
        <f t="shared" si="1"/>
        <v>0</v>
      </c>
      <c r="L21" s="74">
        <f t="shared" si="2"/>
        <v>1805.3213479379999</v>
      </c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</row>
    <row r="22" spans="1:26" ht="12.75" customHeight="1">
      <c r="A22" s="67"/>
      <c r="B22" s="71" t="s">
        <v>191</v>
      </c>
      <c r="C22" s="72" t="s">
        <v>92</v>
      </c>
      <c r="D22" s="73">
        <f>'cálculos Anual'!AR18</f>
        <v>25</v>
      </c>
      <c r="E22" s="74">
        <f>'Formulário Anual 2024'!$J100*$D22</f>
        <v>48251.546309650003</v>
      </c>
      <c r="F22" s="74">
        <f>'Formulário 1º Bim'!$J100*$D22</f>
        <v>11714.702471192501</v>
      </c>
      <c r="G22" s="74">
        <f>'Formulário 2º Bim'!$J100*$D22</f>
        <v>11714.702471192501</v>
      </c>
      <c r="H22" s="74">
        <f>'Formulário 3º Bim'!$J100*$D22</f>
        <v>11714.702471192501</v>
      </c>
      <c r="I22" s="74">
        <f>'Formulário 4º Bim'!$J100*$D22</f>
        <v>13107.438896072501</v>
      </c>
      <c r="J22" s="74">
        <f t="shared" si="0"/>
        <v>48251.546309650003</v>
      </c>
      <c r="K22" s="74">
        <f t="shared" si="1"/>
        <v>0</v>
      </c>
      <c r="L22" s="74">
        <f t="shared" si="2"/>
        <v>1930.0618523860001</v>
      </c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</row>
    <row r="23" spans="1:26" ht="12.75" customHeight="1">
      <c r="A23" s="67"/>
      <c r="B23" s="71" t="s">
        <v>93</v>
      </c>
      <c r="C23" s="72" t="s">
        <v>96</v>
      </c>
      <c r="D23" s="73">
        <f>'cálculos Anual'!AR19</f>
        <v>0</v>
      </c>
      <c r="E23" s="74">
        <f>'Formulário Anual 2024'!$J114*$D23</f>
        <v>0</v>
      </c>
      <c r="F23" s="74">
        <f>'Formulário 1º Bim'!$J114*$D23</f>
        <v>0</v>
      </c>
      <c r="G23" s="74">
        <f>'Formulário 2º Bim'!$J114*$D23</f>
        <v>0</v>
      </c>
      <c r="H23" s="74">
        <f>'Formulário 3º Bim'!$J114*$D23</f>
        <v>0</v>
      </c>
      <c r="I23" s="74">
        <f>'Formulário 4º Bim'!$J114*$D23</f>
        <v>0</v>
      </c>
      <c r="J23" s="74">
        <f t="shared" si="0"/>
        <v>0</v>
      </c>
      <c r="K23" s="74">
        <f t="shared" si="1"/>
        <v>0</v>
      </c>
      <c r="L23" s="74">
        <f t="shared" si="2"/>
        <v>0</v>
      </c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</row>
    <row r="24" spans="1:26" ht="12.75" customHeight="1">
      <c r="A24" s="67"/>
      <c r="B24" s="71" t="s">
        <v>93</v>
      </c>
      <c r="C24" s="72" t="s">
        <v>97</v>
      </c>
      <c r="D24" s="73">
        <f>'cálculos Anual'!AR20</f>
        <v>0</v>
      </c>
      <c r="E24" s="74">
        <f>'Formulário Anual 2024'!$J115*$D24</f>
        <v>0</v>
      </c>
      <c r="F24" s="74">
        <f>'Formulário 1º Bim'!$J115*$D24</f>
        <v>0</v>
      </c>
      <c r="G24" s="74">
        <f>'Formulário 2º Bim'!$J115*$D24</f>
        <v>0</v>
      </c>
      <c r="H24" s="74">
        <f>'Formulário 3º Bim'!$J115*$D24</f>
        <v>0</v>
      </c>
      <c r="I24" s="74">
        <f>'Formulário 4º Bim'!$J115*$D24</f>
        <v>0</v>
      </c>
      <c r="J24" s="74">
        <f t="shared" si="0"/>
        <v>0</v>
      </c>
      <c r="K24" s="74">
        <f t="shared" si="1"/>
        <v>0</v>
      </c>
      <c r="L24" s="74">
        <f t="shared" si="2"/>
        <v>0</v>
      </c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</row>
    <row r="25" spans="1:26" ht="12.75" customHeight="1">
      <c r="A25" s="67"/>
      <c r="B25" s="71" t="s">
        <v>192</v>
      </c>
      <c r="C25" s="72" t="s">
        <v>193</v>
      </c>
      <c r="D25" s="73">
        <v>0</v>
      </c>
      <c r="E25" s="74">
        <f>'Formulário Anual 2024'!$C152</f>
        <v>0</v>
      </c>
      <c r="F25" s="74">
        <f>'Formulário 1º Bim'!$C152</f>
        <v>0</v>
      </c>
      <c r="G25" s="74">
        <f>'Formulário 2º Bim'!$C152</f>
        <v>0</v>
      </c>
      <c r="H25" s="74">
        <f>'Formulário 3º Bim'!$C152</f>
        <v>0</v>
      </c>
      <c r="I25" s="74">
        <f>'Formulário 4º Bim'!$C152</f>
        <v>0</v>
      </c>
      <c r="J25" s="74">
        <f t="shared" si="0"/>
        <v>0</v>
      </c>
      <c r="K25" s="74"/>
      <c r="L25" s="74">
        <f t="shared" si="2"/>
        <v>0</v>
      </c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</row>
    <row r="26" spans="1:26" ht="40.5" customHeight="1">
      <c r="A26" s="67"/>
      <c r="B26" s="185" t="s">
        <v>194</v>
      </c>
      <c r="C26" s="111"/>
      <c r="D26" s="75">
        <f t="shared" ref="D26:J26" si="3">SUM(D6:D25)</f>
        <v>750</v>
      </c>
      <c r="E26" s="74">
        <f t="shared" si="3"/>
        <v>1003376.02197629</v>
      </c>
      <c r="F26" s="74">
        <f t="shared" si="3"/>
        <v>436417.45301809005</v>
      </c>
      <c r="G26" s="74">
        <f t="shared" si="3"/>
        <v>183945.82799675001</v>
      </c>
      <c r="H26" s="74">
        <f t="shared" si="3"/>
        <v>195063.37299397998</v>
      </c>
      <c r="I26" s="74">
        <f t="shared" si="3"/>
        <v>187949.36796747</v>
      </c>
      <c r="J26" s="74">
        <f t="shared" si="3"/>
        <v>1003376.02197629</v>
      </c>
      <c r="K26" s="74">
        <f>SUM(K7:K25)</f>
        <v>0</v>
      </c>
      <c r="L26" s="74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</row>
    <row r="27" spans="1:26" ht="12.75" customHeight="1">
      <c r="A27" s="67"/>
      <c r="B27" s="67"/>
      <c r="C27" s="67"/>
      <c r="D27" s="68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</row>
    <row r="28" spans="1:26" ht="12.75" customHeight="1">
      <c r="A28" s="67"/>
      <c r="B28" s="67"/>
      <c r="C28" s="67"/>
      <c r="D28" s="68"/>
      <c r="E28" s="76"/>
      <c r="F28" s="76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</row>
    <row r="29" spans="1:26" ht="12.75" customHeight="1">
      <c r="A29" s="67"/>
      <c r="B29" s="67"/>
      <c r="C29" s="67"/>
      <c r="D29" s="68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spans="1:26" ht="12.75" customHeight="1">
      <c r="A30" s="67"/>
      <c r="B30" s="67"/>
      <c r="C30" s="67"/>
      <c r="D30" s="68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spans="1:26" ht="12.75" customHeight="1">
      <c r="A31" s="67"/>
      <c r="B31" s="67"/>
      <c r="C31" s="67"/>
      <c r="D31" s="68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</row>
    <row r="32" spans="1:26" ht="12.75" customHeight="1">
      <c r="A32" s="67"/>
      <c r="B32" s="67"/>
      <c r="C32" s="67"/>
      <c r="D32" s="68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</row>
    <row r="33" spans="1:26" ht="12.75" customHeight="1">
      <c r="A33" s="67"/>
      <c r="B33" s="67"/>
      <c r="C33" s="67"/>
      <c r="D33" s="68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</row>
    <row r="34" spans="1:26" ht="12.75" customHeight="1">
      <c r="A34" s="67"/>
      <c r="B34" s="67"/>
      <c r="C34" s="67"/>
      <c r="D34" s="68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</row>
    <row r="35" spans="1:26" ht="12.75" customHeight="1">
      <c r="A35" s="67"/>
      <c r="B35" s="67"/>
      <c r="C35" s="67"/>
      <c r="D35" s="68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</row>
    <row r="36" spans="1:26" ht="12.75" customHeight="1">
      <c r="A36" s="67"/>
      <c r="B36" s="67"/>
      <c r="C36" s="67"/>
      <c r="D36" s="68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</row>
    <row r="37" spans="1:26" ht="12.75" customHeight="1">
      <c r="A37" s="67"/>
      <c r="B37" s="67"/>
      <c r="C37" s="67"/>
      <c r="D37" s="68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</row>
    <row r="38" spans="1:26" ht="12.75" customHeight="1">
      <c r="A38" s="67"/>
      <c r="B38" s="67"/>
      <c r="C38" s="67"/>
      <c r="D38" s="68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</row>
    <row r="39" spans="1:26" ht="12.75" customHeight="1">
      <c r="A39" s="67"/>
      <c r="B39" s="67"/>
      <c r="C39" s="67"/>
      <c r="D39" s="68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</row>
    <row r="40" spans="1:26" ht="12.75" customHeight="1">
      <c r="A40" s="67"/>
      <c r="B40" s="67"/>
      <c r="C40" s="67"/>
      <c r="D40" s="68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</row>
    <row r="41" spans="1:26" ht="12.75" customHeight="1">
      <c r="A41" s="67"/>
      <c r="B41" s="67"/>
      <c r="C41" s="67"/>
      <c r="D41" s="68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</row>
    <row r="42" spans="1:26" ht="12.75" customHeight="1">
      <c r="A42" s="67"/>
      <c r="B42" s="67"/>
      <c r="C42" s="67"/>
      <c r="D42" s="68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</row>
    <row r="43" spans="1:26" ht="12.75" customHeight="1">
      <c r="A43" s="67"/>
      <c r="B43" s="67"/>
      <c r="C43" s="67"/>
      <c r="D43" s="68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</row>
    <row r="44" spans="1:26" ht="12.75" customHeight="1">
      <c r="A44" s="67"/>
      <c r="B44" s="67"/>
      <c r="C44" s="67"/>
      <c r="D44" s="68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</row>
    <row r="45" spans="1:26" ht="12.75" customHeight="1">
      <c r="A45" s="67"/>
      <c r="B45" s="67"/>
      <c r="C45" s="67"/>
      <c r="D45" s="68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</row>
    <row r="46" spans="1:26" ht="12.75" customHeight="1">
      <c r="A46" s="67"/>
      <c r="B46" s="67"/>
      <c r="C46" s="67"/>
      <c r="D46" s="68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</row>
    <row r="47" spans="1:26" ht="12.75" customHeight="1">
      <c r="A47" s="67"/>
      <c r="B47" s="67"/>
      <c r="C47" s="67"/>
      <c r="D47" s="68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spans="1:26" ht="12.75" customHeight="1">
      <c r="A48" s="67"/>
      <c r="B48" s="67"/>
      <c r="C48" s="67"/>
      <c r="D48" s="68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spans="1:26" ht="12.75" customHeight="1">
      <c r="A49" s="67"/>
      <c r="B49" s="67"/>
      <c r="C49" s="67"/>
      <c r="D49" s="68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</row>
    <row r="50" spans="1:26" ht="12.75" customHeight="1">
      <c r="A50" s="67"/>
      <c r="B50" s="67"/>
      <c r="C50" s="67"/>
      <c r="D50" s="68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</row>
    <row r="51" spans="1:26" ht="12.75" customHeight="1">
      <c r="A51" s="67"/>
      <c r="B51" s="67"/>
      <c r="C51" s="67"/>
      <c r="D51" s="68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</row>
    <row r="52" spans="1:26" ht="12.75" customHeight="1">
      <c r="A52" s="67"/>
      <c r="B52" s="67"/>
      <c r="C52" s="67"/>
      <c r="D52" s="68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</row>
    <row r="53" spans="1:26" ht="12.75" customHeight="1">
      <c r="A53" s="67"/>
      <c r="B53" s="67"/>
      <c r="C53" s="67"/>
      <c r="D53" s="68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</row>
    <row r="54" spans="1:26" ht="12.75" customHeight="1">
      <c r="A54" s="67"/>
      <c r="B54" s="67"/>
      <c r="C54" s="67"/>
      <c r="D54" s="68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</row>
    <row r="55" spans="1:26" ht="12.75" customHeight="1">
      <c r="A55" s="67"/>
      <c r="B55" s="67"/>
      <c r="C55" s="67"/>
      <c r="D55" s="68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</row>
    <row r="56" spans="1:26" ht="12.75" customHeight="1">
      <c r="A56" s="67"/>
      <c r="B56" s="67"/>
      <c r="C56" s="67"/>
      <c r="D56" s="68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</row>
    <row r="57" spans="1:26" ht="12.75" customHeight="1">
      <c r="A57" s="67"/>
      <c r="B57" s="67"/>
      <c r="C57" s="67"/>
      <c r="D57" s="68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</row>
    <row r="58" spans="1:26" ht="12.75" customHeight="1">
      <c r="A58" s="67"/>
      <c r="B58" s="67"/>
      <c r="C58" s="67"/>
      <c r="D58" s="68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</row>
    <row r="59" spans="1:26" ht="12.75" customHeight="1">
      <c r="A59" s="67"/>
      <c r="B59" s="67"/>
      <c r="C59" s="67"/>
      <c r="D59" s="68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</row>
    <row r="60" spans="1:26" ht="12.75" customHeight="1">
      <c r="A60" s="67"/>
      <c r="B60" s="67"/>
      <c r="C60" s="67"/>
      <c r="D60" s="68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</row>
    <row r="61" spans="1:26" ht="12.75" customHeight="1">
      <c r="A61" s="67"/>
      <c r="B61" s="67"/>
      <c r="C61" s="67"/>
      <c r="D61" s="68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</row>
    <row r="62" spans="1:26" ht="12.75" customHeight="1">
      <c r="A62" s="67"/>
      <c r="B62" s="67"/>
      <c r="C62" s="67"/>
      <c r="D62" s="68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</row>
    <row r="63" spans="1:26" ht="12.75" customHeight="1">
      <c r="A63" s="67"/>
      <c r="B63" s="67"/>
      <c r="C63" s="67"/>
      <c r="D63" s="68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</row>
    <row r="64" spans="1:26" ht="12.75" customHeight="1">
      <c r="A64" s="67"/>
      <c r="B64" s="67"/>
      <c r="C64" s="67"/>
      <c r="D64" s="68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</row>
    <row r="65" spans="1:26" ht="12.75" customHeight="1">
      <c r="A65" s="67"/>
      <c r="B65" s="67"/>
      <c r="C65" s="67"/>
      <c r="D65" s="68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</row>
    <row r="66" spans="1:26" ht="12.75" customHeight="1">
      <c r="A66" s="67"/>
      <c r="B66" s="67"/>
      <c r="C66" s="67"/>
      <c r="D66" s="68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</row>
    <row r="67" spans="1:26" ht="12.75" customHeight="1">
      <c r="A67" s="67"/>
      <c r="B67" s="67"/>
      <c r="C67" s="67"/>
      <c r="D67" s="68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</row>
    <row r="68" spans="1:26" ht="12.75" customHeight="1">
      <c r="A68" s="67"/>
      <c r="B68" s="67"/>
      <c r="C68" s="67"/>
      <c r="D68" s="68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</row>
    <row r="69" spans="1:26" ht="12.75" customHeight="1">
      <c r="A69" s="67"/>
      <c r="B69" s="67"/>
      <c r="C69" s="67"/>
      <c r="D69" s="68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</row>
    <row r="70" spans="1:26" ht="12.75" customHeight="1">
      <c r="A70" s="67"/>
      <c r="B70" s="67"/>
      <c r="C70" s="67"/>
      <c r="D70" s="68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</row>
    <row r="71" spans="1:26" ht="12.75" customHeight="1">
      <c r="A71" s="67"/>
      <c r="B71" s="67"/>
      <c r="C71" s="67"/>
      <c r="D71" s="68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</row>
    <row r="72" spans="1:26" ht="12.75" customHeight="1">
      <c r="A72" s="67"/>
      <c r="B72" s="67"/>
      <c r="C72" s="67"/>
      <c r="D72" s="68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</row>
    <row r="73" spans="1:26" ht="12.75" customHeight="1">
      <c r="A73" s="67"/>
      <c r="B73" s="67"/>
      <c r="C73" s="67"/>
      <c r="D73" s="68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</row>
    <row r="74" spans="1:26" ht="12.75" customHeight="1">
      <c r="A74" s="67"/>
      <c r="B74" s="67"/>
      <c r="C74" s="67"/>
      <c r="D74" s="68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</row>
    <row r="75" spans="1:26" ht="12.75" customHeight="1">
      <c r="A75" s="67"/>
      <c r="B75" s="67"/>
      <c r="C75" s="67"/>
      <c r="D75" s="68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</row>
    <row r="76" spans="1:26" ht="12.75" customHeight="1">
      <c r="A76" s="67"/>
      <c r="B76" s="67"/>
      <c r="C76" s="67"/>
      <c r="D76" s="68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</row>
    <row r="77" spans="1:26" ht="12.75" customHeight="1">
      <c r="A77" s="67"/>
      <c r="B77" s="67"/>
      <c r="C77" s="67"/>
      <c r="D77" s="68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</row>
    <row r="78" spans="1:26" ht="12.75" customHeight="1">
      <c r="A78" s="67"/>
      <c r="B78" s="67"/>
      <c r="C78" s="67"/>
      <c r="D78" s="68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</row>
    <row r="79" spans="1:26" ht="12.75" customHeight="1">
      <c r="A79" s="67"/>
      <c r="B79" s="67"/>
      <c r="C79" s="67"/>
      <c r="D79" s="68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</row>
    <row r="80" spans="1:26" ht="12.75" customHeight="1">
      <c r="A80" s="67"/>
      <c r="B80" s="67"/>
      <c r="C80" s="67"/>
      <c r="D80" s="68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</row>
    <row r="81" spans="1:26" ht="12.75" customHeight="1">
      <c r="A81" s="67"/>
      <c r="B81" s="67"/>
      <c r="C81" s="67"/>
      <c r="D81" s="68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</row>
    <row r="82" spans="1:26" ht="12.75" customHeight="1">
      <c r="A82" s="67"/>
      <c r="B82" s="67"/>
      <c r="C82" s="67"/>
      <c r="D82" s="68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</row>
    <row r="83" spans="1:26" ht="12.75" customHeight="1">
      <c r="A83" s="67"/>
      <c r="B83" s="67"/>
      <c r="C83" s="67"/>
      <c r="D83" s="68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</row>
    <row r="84" spans="1:26" ht="12.75" customHeight="1">
      <c r="A84" s="67"/>
      <c r="B84" s="67"/>
      <c r="C84" s="67"/>
      <c r="D84" s="68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</row>
    <row r="85" spans="1:26" ht="12.75" customHeight="1">
      <c r="A85" s="67"/>
      <c r="B85" s="67"/>
      <c r="C85" s="67"/>
      <c r="D85" s="68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</row>
    <row r="86" spans="1:26" ht="12.75" customHeight="1">
      <c r="A86" s="67"/>
      <c r="B86" s="67"/>
      <c r="C86" s="67"/>
      <c r="D86" s="68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</row>
    <row r="87" spans="1:26" ht="12.75" customHeight="1">
      <c r="A87" s="67"/>
      <c r="B87" s="67"/>
      <c r="C87" s="67"/>
      <c r="D87" s="68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</row>
    <row r="88" spans="1:26" ht="12.75" customHeight="1">
      <c r="A88" s="67"/>
      <c r="B88" s="67"/>
      <c r="C88" s="67"/>
      <c r="D88" s="68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</row>
    <row r="89" spans="1:26" ht="12.75" customHeight="1">
      <c r="A89" s="67"/>
      <c r="B89" s="67"/>
      <c r="C89" s="67"/>
      <c r="D89" s="68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</row>
    <row r="90" spans="1:26" ht="12.75" customHeight="1">
      <c r="A90" s="67"/>
      <c r="B90" s="67"/>
      <c r="C90" s="67"/>
      <c r="D90" s="68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spans="1:26" ht="12.75" customHeight="1">
      <c r="A91" s="67"/>
      <c r="B91" s="67"/>
      <c r="C91" s="67"/>
      <c r="D91" s="68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spans="1:26" ht="12.75" customHeight="1">
      <c r="A92" s="67"/>
      <c r="B92" s="67"/>
      <c r="C92" s="67"/>
      <c r="D92" s="68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spans="1:26" ht="12.75" customHeight="1">
      <c r="A93" s="67"/>
      <c r="B93" s="67"/>
      <c r="C93" s="67"/>
      <c r="D93" s="68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</row>
    <row r="94" spans="1:26" ht="12.75" customHeight="1">
      <c r="A94" s="67"/>
      <c r="B94" s="67"/>
      <c r="C94" s="67"/>
      <c r="D94" s="68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</row>
    <row r="95" spans="1:26" ht="12.75" customHeight="1">
      <c r="A95" s="67"/>
      <c r="B95" s="67"/>
      <c r="C95" s="67"/>
      <c r="D95" s="68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</row>
    <row r="96" spans="1:26" ht="12.75" customHeight="1">
      <c r="A96" s="67"/>
      <c r="B96" s="67"/>
      <c r="C96" s="67"/>
      <c r="D96" s="68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</row>
    <row r="97" spans="1:26" ht="12.75" customHeight="1">
      <c r="A97" s="67"/>
      <c r="B97" s="67"/>
      <c r="C97" s="67"/>
      <c r="D97" s="68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</row>
    <row r="98" spans="1:26" ht="12.75" customHeight="1">
      <c r="A98" s="67"/>
      <c r="B98" s="67"/>
      <c r="C98" s="67"/>
      <c r="D98" s="68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</row>
    <row r="99" spans="1:26" ht="12.75" customHeight="1">
      <c r="A99" s="67"/>
      <c r="B99" s="67"/>
      <c r="C99" s="67"/>
      <c r="D99" s="68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</row>
    <row r="100" spans="1:26" ht="12.75" customHeight="1">
      <c r="A100" s="67"/>
      <c r="B100" s="67"/>
      <c r="C100" s="67"/>
      <c r="D100" s="68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</row>
    <row r="101" spans="1:26" ht="12.75" customHeight="1">
      <c r="A101" s="67"/>
      <c r="B101" s="67"/>
      <c r="C101" s="67"/>
      <c r="D101" s="68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</row>
    <row r="102" spans="1:26" ht="12.75" customHeight="1">
      <c r="A102" s="67"/>
      <c r="B102" s="67"/>
      <c r="C102" s="67"/>
      <c r="D102" s="68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</row>
    <row r="103" spans="1:26" ht="12.75" customHeight="1">
      <c r="A103" s="67"/>
      <c r="B103" s="67"/>
      <c r="C103" s="67"/>
      <c r="D103" s="68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</row>
    <row r="104" spans="1:26" ht="12.75" customHeight="1">
      <c r="A104" s="67"/>
      <c r="B104" s="67"/>
      <c r="C104" s="67"/>
      <c r="D104" s="68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</row>
    <row r="105" spans="1:26" ht="12.75" customHeight="1">
      <c r="A105" s="67"/>
      <c r="B105" s="67"/>
      <c r="C105" s="67"/>
      <c r="D105" s="68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</row>
    <row r="106" spans="1:26" ht="12.75" customHeight="1">
      <c r="A106" s="67"/>
      <c r="B106" s="67"/>
      <c r="C106" s="67"/>
      <c r="D106" s="68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</row>
    <row r="107" spans="1:26" ht="12.75" customHeight="1">
      <c r="A107" s="67"/>
      <c r="B107" s="67"/>
      <c r="C107" s="67"/>
      <c r="D107" s="68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</row>
    <row r="108" spans="1:26" ht="12.75" customHeight="1">
      <c r="A108" s="67"/>
      <c r="B108" s="67"/>
      <c r="C108" s="67"/>
      <c r="D108" s="68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</row>
    <row r="109" spans="1:26" ht="12.75" customHeight="1">
      <c r="A109" s="67"/>
      <c r="B109" s="67"/>
      <c r="C109" s="67"/>
      <c r="D109" s="68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</row>
    <row r="110" spans="1:26" ht="12.75" customHeight="1">
      <c r="A110" s="67"/>
      <c r="B110" s="67"/>
      <c r="C110" s="67"/>
      <c r="D110" s="68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</row>
    <row r="111" spans="1:26" ht="12.75" customHeight="1">
      <c r="A111" s="67"/>
      <c r="B111" s="67"/>
      <c r="C111" s="67"/>
      <c r="D111" s="68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</row>
    <row r="112" spans="1:26" ht="12.75" customHeight="1">
      <c r="A112" s="67"/>
      <c r="B112" s="67"/>
      <c r="C112" s="67"/>
      <c r="D112" s="68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</row>
    <row r="113" spans="1:26" ht="12.75" customHeight="1">
      <c r="A113" s="67"/>
      <c r="B113" s="67"/>
      <c r="C113" s="67"/>
      <c r="D113" s="68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</row>
    <row r="114" spans="1:26" ht="12.75" customHeight="1">
      <c r="A114" s="67"/>
      <c r="B114" s="67"/>
      <c r="C114" s="67"/>
      <c r="D114" s="68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</row>
    <row r="115" spans="1:26" ht="12.75" customHeight="1">
      <c r="A115" s="67"/>
      <c r="B115" s="67"/>
      <c r="C115" s="67"/>
      <c r="D115" s="68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</row>
    <row r="116" spans="1:26" ht="12.75" customHeight="1">
      <c r="A116" s="67"/>
      <c r="B116" s="67"/>
      <c r="C116" s="67"/>
      <c r="D116" s="68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</row>
    <row r="117" spans="1:26" ht="12.75" customHeight="1">
      <c r="A117" s="67"/>
      <c r="B117" s="67"/>
      <c r="C117" s="67"/>
      <c r="D117" s="68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</row>
    <row r="118" spans="1:26" ht="12.75" customHeight="1">
      <c r="A118" s="67"/>
      <c r="B118" s="67"/>
      <c r="C118" s="67"/>
      <c r="D118" s="68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</row>
    <row r="119" spans="1:26" ht="12.75" customHeight="1">
      <c r="A119" s="67"/>
      <c r="B119" s="67"/>
      <c r="C119" s="67"/>
      <c r="D119" s="68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</row>
    <row r="120" spans="1:26" ht="12.75" customHeight="1">
      <c r="A120" s="67"/>
      <c r="B120" s="67"/>
      <c r="C120" s="67"/>
      <c r="D120" s="68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</row>
    <row r="121" spans="1:26" ht="12.75" customHeight="1">
      <c r="A121" s="67"/>
      <c r="B121" s="67"/>
      <c r="C121" s="67"/>
      <c r="D121" s="68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</row>
    <row r="122" spans="1:26" ht="12.75" customHeight="1">
      <c r="A122" s="67"/>
      <c r="B122" s="67"/>
      <c r="C122" s="67"/>
      <c r="D122" s="68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</row>
    <row r="123" spans="1:26" ht="12.75" customHeight="1">
      <c r="A123" s="67"/>
      <c r="B123" s="67"/>
      <c r="C123" s="67"/>
      <c r="D123" s="68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</row>
    <row r="124" spans="1:26" ht="12.75" customHeight="1">
      <c r="A124" s="67"/>
      <c r="B124" s="67"/>
      <c r="C124" s="67"/>
      <c r="D124" s="68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</row>
    <row r="125" spans="1:26" ht="12.75" customHeight="1">
      <c r="A125" s="67"/>
      <c r="B125" s="67"/>
      <c r="C125" s="67"/>
      <c r="D125" s="68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</row>
    <row r="126" spans="1:26" ht="12.75" customHeight="1">
      <c r="A126" s="67"/>
      <c r="B126" s="67"/>
      <c r="C126" s="67"/>
      <c r="D126" s="68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</row>
    <row r="127" spans="1:26" ht="12.75" customHeight="1">
      <c r="A127" s="67"/>
      <c r="B127" s="67"/>
      <c r="C127" s="67"/>
      <c r="D127" s="68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</row>
    <row r="128" spans="1:26" ht="12.75" customHeight="1">
      <c r="A128" s="67"/>
      <c r="B128" s="67"/>
      <c r="C128" s="67"/>
      <c r="D128" s="68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</row>
    <row r="129" spans="1:26" ht="12.75" customHeight="1">
      <c r="A129" s="67"/>
      <c r="B129" s="67"/>
      <c r="C129" s="67"/>
      <c r="D129" s="68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</row>
    <row r="130" spans="1:26" ht="12.75" customHeight="1">
      <c r="A130" s="67"/>
      <c r="B130" s="67"/>
      <c r="C130" s="67"/>
      <c r="D130" s="68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</row>
    <row r="131" spans="1:26" ht="12.75" customHeight="1">
      <c r="A131" s="67"/>
      <c r="B131" s="67"/>
      <c r="C131" s="67"/>
      <c r="D131" s="68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</row>
    <row r="132" spans="1:26" ht="12.75" customHeight="1">
      <c r="A132" s="67"/>
      <c r="B132" s="67"/>
      <c r="C132" s="67"/>
      <c r="D132" s="68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</row>
    <row r="133" spans="1:26" ht="12.75" customHeight="1">
      <c r="A133" s="67"/>
      <c r="B133" s="67"/>
      <c r="C133" s="67"/>
      <c r="D133" s="68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</row>
    <row r="134" spans="1:26" ht="12.75" customHeight="1">
      <c r="A134" s="67"/>
      <c r="B134" s="67"/>
      <c r="C134" s="67"/>
      <c r="D134" s="68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</row>
    <row r="135" spans="1:26" ht="12.75" customHeight="1">
      <c r="A135" s="67"/>
      <c r="B135" s="67"/>
      <c r="C135" s="67"/>
      <c r="D135" s="68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</row>
    <row r="136" spans="1:26" ht="12.75" customHeight="1">
      <c r="A136" s="67"/>
      <c r="B136" s="67"/>
      <c r="C136" s="67"/>
      <c r="D136" s="68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</row>
    <row r="137" spans="1:26" ht="12.75" customHeight="1">
      <c r="A137" s="67"/>
      <c r="B137" s="67"/>
      <c r="C137" s="67"/>
      <c r="D137" s="68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</row>
    <row r="138" spans="1:26" ht="12.75" customHeight="1">
      <c r="A138" s="67"/>
      <c r="B138" s="67"/>
      <c r="C138" s="67"/>
      <c r="D138" s="68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</row>
    <row r="139" spans="1:26" ht="12.75" customHeight="1">
      <c r="A139" s="67"/>
      <c r="B139" s="67"/>
      <c r="C139" s="67"/>
      <c r="D139" s="68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</row>
    <row r="140" spans="1:26" ht="12.75" customHeight="1">
      <c r="A140" s="67"/>
      <c r="B140" s="67"/>
      <c r="C140" s="67"/>
      <c r="D140" s="68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</row>
    <row r="141" spans="1:26" ht="12.75" customHeight="1">
      <c r="A141" s="67"/>
      <c r="B141" s="67"/>
      <c r="C141" s="67"/>
      <c r="D141" s="68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</row>
    <row r="142" spans="1:26" ht="12.75" customHeight="1">
      <c r="A142" s="67"/>
      <c r="B142" s="67"/>
      <c r="C142" s="67"/>
      <c r="D142" s="68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</row>
    <row r="143" spans="1:26" ht="12.75" customHeight="1">
      <c r="A143" s="67"/>
      <c r="B143" s="67"/>
      <c r="C143" s="67"/>
      <c r="D143" s="68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</row>
    <row r="144" spans="1:26" ht="12.75" customHeight="1">
      <c r="A144" s="67"/>
      <c r="B144" s="67"/>
      <c r="C144" s="67"/>
      <c r="D144" s="68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</row>
    <row r="145" spans="1:26" ht="12.75" customHeight="1">
      <c r="A145" s="67"/>
      <c r="B145" s="67"/>
      <c r="C145" s="67"/>
      <c r="D145" s="68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</row>
    <row r="146" spans="1:26" ht="12.75" customHeight="1">
      <c r="A146" s="67"/>
      <c r="B146" s="67"/>
      <c r="C146" s="67"/>
      <c r="D146" s="68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</row>
    <row r="147" spans="1:26" ht="12.75" customHeight="1">
      <c r="A147" s="67"/>
      <c r="B147" s="67"/>
      <c r="C147" s="67"/>
      <c r="D147" s="68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</row>
    <row r="148" spans="1:26" ht="12.75" customHeight="1">
      <c r="A148" s="67"/>
      <c r="B148" s="67"/>
      <c r="C148" s="67"/>
      <c r="D148" s="68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</row>
    <row r="149" spans="1:26" ht="12.75" customHeight="1">
      <c r="A149" s="67"/>
      <c r="B149" s="67"/>
      <c r="C149" s="67"/>
      <c r="D149" s="68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</row>
    <row r="150" spans="1:26" ht="12.75" customHeight="1">
      <c r="A150" s="67"/>
      <c r="B150" s="67"/>
      <c r="C150" s="67"/>
      <c r="D150" s="68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</row>
    <row r="151" spans="1:26" ht="12.75" customHeight="1">
      <c r="A151" s="67"/>
      <c r="B151" s="67"/>
      <c r="C151" s="67"/>
      <c r="D151" s="68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</row>
    <row r="152" spans="1:26" ht="12.75" customHeight="1">
      <c r="A152" s="67"/>
      <c r="B152" s="67"/>
      <c r="C152" s="67"/>
      <c r="D152" s="68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</row>
    <row r="153" spans="1:26" ht="12.75" customHeight="1">
      <c r="A153" s="67"/>
      <c r="B153" s="67"/>
      <c r="C153" s="67"/>
      <c r="D153" s="68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</row>
    <row r="154" spans="1:26" ht="12.75" customHeight="1">
      <c r="A154" s="67"/>
      <c r="B154" s="67"/>
      <c r="C154" s="67"/>
      <c r="D154" s="68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</row>
    <row r="155" spans="1:26" ht="12.75" customHeight="1">
      <c r="A155" s="67"/>
      <c r="B155" s="67"/>
      <c r="C155" s="67"/>
      <c r="D155" s="68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</row>
    <row r="156" spans="1:26" ht="12.75" customHeight="1">
      <c r="A156" s="67"/>
      <c r="B156" s="67"/>
      <c r="C156" s="67"/>
      <c r="D156" s="68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</row>
    <row r="157" spans="1:26" ht="12.75" customHeight="1">
      <c r="A157" s="67"/>
      <c r="B157" s="67"/>
      <c r="C157" s="67"/>
      <c r="D157" s="68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</row>
    <row r="158" spans="1:26" ht="12.75" customHeight="1">
      <c r="A158" s="67"/>
      <c r="B158" s="67"/>
      <c r="C158" s="67"/>
      <c r="D158" s="68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</row>
    <row r="159" spans="1:26" ht="12.75" customHeight="1">
      <c r="A159" s="67"/>
      <c r="B159" s="67"/>
      <c r="C159" s="67"/>
      <c r="D159" s="68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</row>
    <row r="160" spans="1:26" ht="12.75" customHeight="1">
      <c r="A160" s="67"/>
      <c r="B160" s="67"/>
      <c r="C160" s="67"/>
      <c r="D160" s="68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</row>
    <row r="161" spans="1:26" ht="12.75" customHeight="1">
      <c r="A161" s="67"/>
      <c r="B161" s="67"/>
      <c r="C161" s="67"/>
      <c r="D161" s="68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</row>
    <row r="162" spans="1:26" ht="12.75" customHeight="1">
      <c r="A162" s="67"/>
      <c r="B162" s="67"/>
      <c r="C162" s="67"/>
      <c r="D162" s="68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</row>
    <row r="163" spans="1:26" ht="12.75" customHeight="1">
      <c r="A163" s="67"/>
      <c r="B163" s="67"/>
      <c r="C163" s="67"/>
      <c r="D163" s="68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</row>
    <row r="164" spans="1:26" ht="12.75" customHeight="1">
      <c r="A164" s="67"/>
      <c r="B164" s="67"/>
      <c r="C164" s="67"/>
      <c r="D164" s="68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</row>
    <row r="165" spans="1:26" ht="12.75" customHeight="1">
      <c r="A165" s="67"/>
      <c r="B165" s="67"/>
      <c r="C165" s="67"/>
      <c r="D165" s="68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</row>
    <row r="166" spans="1:26" ht="12.75" customHeight="1">
      <c r="A166" s="67"/>
      <c r="B166" s="67"/>
      <c r="C166" s="67"/>
      <c r="D166" s="68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</row>
    <row r="167" spans="1:26" ht="12.75" customHeight="1">
      <c r="A167" s="67"/>
      <c r="B167" s="67"/>
      <c r="C167" s="67"/>
      <c r="D167" s="68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</row>
    <row r="168" spans="1:26" ht="12.75" customHeight="1">
      <c r="A168" s="67"/>
      <c r="B168" s="67"/>
      <c r="C168" s="67"/>
      <c r="D168" s="68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</row>
    <row r="169" spans="1:26" ht="12.75" customHeight="1">
      <c r="A169" s="67"/>
      <c r="B169" s="67"/>
      <c r="C169" s="67"/>
      <c r="D169" s="68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</row>
    <row r="170" spans="1:26" ht="12.75" customHeight="1">
      <c r="A170" s="67"/>
      <c r="B170" s="67"/>
      <c r="C170" s="67"/>
      <c r="D170" s="68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</row>
    <row r="171" spans="1:26" ht="12.75" customHeight="1">
      <c r="A171" s="67"/>
      <c r="B171" s="67"/>
      <c r="C171" s="67"/>
      <c r="D171" s="68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</row>
    <row r="172" spans="1:26" ht="12.75" customHeight="1">
      <c r="A172" s="67"/>
      <c r="B172" s="67"/>
      <c r="C172" s="67"/>
      <c r="D172" s="68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</row>
    <row r="173" spans="1:26" ht="12.75" customHeight="1">
      <c r="A173" s="67"/>
      <c r="B173" s="67"/>
      <c r="C173" s="67"/>
      <c r="D173" s="68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</row>
    <row r="174" spans="1:26" ht="12.75" customHeight="1">
      <c r="A174" s="67"/>
      <c r="B174" s="67"/>
      <c r="C174" s="67"/>
      <c r="D174" s="68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</row>
    <row r="175" spans="1:26" ht="12.75" customHeight="1">
      <c r="A175" s="67"/>
      <c r="B175" s="67"/>
      <c r="C175" s="67"/>
      <c r="D175" s="68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</row>
    <row r="176" spans="1:26" ht="12.75" customHeight="1">
      <c r="A176" s="67"/>
      <c r="B176" s="67"/>
      <c r="C176" s="67"/>
      <c r="D176" s="68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</row>
    <row r="177" spans="1:26" ht="12.75" customHeight="1">
      <c r="A177" s="67"/>
      <c r="B177" s="67"/>
      <c r="C177" s="67"/>
      <c r="D177" s="68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</row>
    <row r="178" spans="1:26" ht="12.75" customHeight="1">
      <c r="A178" s="67"/>
      <c r="B178" s="67"/>
      <c r="C178" s="67"/>
      <c r="D178" s="68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</row>
    <row r="179" spans="1:26" ht="12.75" customHeight="1">
      <c r="A179" s="67"/>
      <c r="B179" s="67"/>
      <c r="C179" s="67"/>
      <c r="D179" s="68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</row>
    <row r="180" spans="1:26" ht="12.75" customHeight="1">
      <c r="A180" s="67"/>
      <c r="B180" s="67"/>
      <c r="C180" s="67"/>
      <c r="D180" s="68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</row>
    <row r="181" spans="1:26" ht="12.75" customHeight="1">
      <c r="A181" s="67"/>
      <c r="B181" s="67"/>
      <c r="C181" s="67"/>
      <c r="D181" s="68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</row>
    <row r="182" spans="1:26" ht="12.75" customHeight="1">
      <c r="A182" s="67"/>
      <c r="B182" s="67"/>
      <c r="C182" s="67"/>
      <c r="D182" s="68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</row>
    <row r="183" spans="1:26" ht="12.75" customHeight="1">
      <c r="A183" s="67"/>
      <c r="B183" s="67"/>
      <c r="C183" s="67"/>
      <c r="D183" s="68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</row>
    <row r="184" spans="1:26" ht="12.75" customHeight="1">
      <c r="A184" s="67"/>
      <c r="B184" s="67"/>
      <c r="C184" s="67"/>
      <c r="D184" s="68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</row>
    <row r="185" spans="1:26" ht="12.75" customHeight="1">
      <c r="A185" s="67"/>
      <c r="B185" s="67"/>
      <c r="C185" s="67"/>
      <c r="D185" s="68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</row>
    <row r="186" spans="1:26" ht="12.75" customHeight="1">
      <c r="A186" s="67"/>
      <c r="B186" s="67"/>
      <c r="C186" s="67"/>
      <c r="D186" s="68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</row>
    <row r="187" spans="1:26" ht="12.75" customHeight="1">
      <c r="A187" s="67"/>
      <c r="B187" s="67"/>
      <c r="C187" s="67"/>
      <c r="D187" s="68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</row>
    <row r="188" spans="1:26" ht="12.75" customHeight="1">
      <c r="A188" s="67"/>
      <c r="B188" s="67"/>
      <c r="C188" s="67"/>
      <c r="D188" s="68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</row>
    <row r="189" spans="1:26" ht="12.75" customHeight="1">
      <c r="A189" s="67"/>
      <c r="B189" s="67"/>
      <c r="C189" s="67"/>
      <c r="D189" s="68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</row>
    <row r="190" spans="1:26" ht="12.75" customHeight="1">
      <c r="A190" s="67"/>
      <c r="B190" s="67"/>
      <c r="C190" s="67"/>
      <c r="D190" s="68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</row>
    <row r="191" spans="1:26" ht="12.75" customHeight="1">
      <c r="A191" s="67"/>
      <c r="B191" s="67"/>
      <c r="C191" s="67"/>
      <c r="D191" s="68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</row>
    <row r="192" spans="1:26" ht="12.75" customHeight="1">
      <c r="A192" s="67"/>
      <c r="B192" s="67"/>
      <c r="C192" s="67"/>
      <c r="D192" s="68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</row>
    <row r="193" spans="1:26" ht="12.75" customHeight="1">
      <c r="A193" s="67"/>
      <c r="B193" s="67"/>
      <c r="C193" s="67"/>
      <c r="D193" s="68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</row>
    <row r="194" spans="1:26" ht="12.75" customHeight="1">
      <c r="A194" s="67"/>
      <c r="B194" s="67"/>
      <c r="C194" s="67"/>
      <c r="D194" s="68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</row>
    <row r="195" spans="1:26" ht="12.75" customHeight="1">
      <c r="A195" s="67"/>
      <c r="B195" s="67"/>
      <c r="C195" s="67"/>
      <c r="D195" s="68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</row>
    <row r="196" spans="1:26" ht="12.75" customHeight="1">
      <c r="A196" s="67"/>
      <c r="B196" s="67"/>
      <c r="C196" s="67"/>
      <c r="D196" s="68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</row>
    <row r="197" spans="1:26" ht="12.75" customHeight="1">
      <c r="A197" s="67"/>
      <c r="B197" s="67"/>
      <c r="C197" s="67"/>
      <c r="D197" s="68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</row>
    <row r="198" spans="1:26" ht="12.75" customHeight="1">
      <c r="A198" s="67"/>
      <c r="B198" s="67"/>
      <c r="C198" s="67"/>
      <c r="D198" s="68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</row>
    <row r="199" spans="1:26" ht="12.75" customHeight="1">
      <c r="A199" s="67"/>
      <c r="B199" s="67"/>
      <c r="C199" s="67"/>
      <c r="D199" s="68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</row>
    <row r="200" spans="1:26" ht="12.75" customHeight="1">
      <c r="A200" s="67"/>
      <c r="B200" s="67"/>
      <c r="C200" s="67"/>
      <c r="D200" s="68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</row>
    <row r="201" spans="1:26" ht="12.75" customHeight="1">
      <c r="A201" s="67"/>
      <c r="B201" s="67"/>
      <c r="C201" s="67"/>
      <c r="D201" s="68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</row>
    <row r="202" spans="1:26" ht="12.75" customHeight="1">
      <c r="A202" s="67"/>
      <c r="B202" s="67"/>
      <c r="C202" s="67"/>
      <c r="D202" s="68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</row>
    <row r="203" spans="1:26" ht="12.75" customHeight="1">
      <c r="A203" s="67"/>
      <c r="B203" s="67"/>
      <c r="C203" s="67"/>
      <c r="D203" s="68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</row>
    <row r="204" spans="1:26" ht="12.75" customHeight="1">
      <c r="A204" s="67"/>
      <c r="B204" s="67"/>
      <c r="C204" s="67"/>
      <c r="D204" s="68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</row>
    <row r="205" spans="1:26" ht="12.75" customHeight="1">
      <c r="A205" s="67"/>
      <c r="B205" s="67"/>
      <c r="C205" s="67"/>
      <c r="D205" s="68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</row>
    <row r="206" spans="1:26" ht="12.75" customHeight="1">
      <c r="A206" s="67"/>
      <c r="B206" s="67"/>
      <c r="C206" s="67"/>
      <c r="D206" s="68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</row>
    <row r="207" spans="1:26" ht="12.75" customHeight="1">
      <c r="A207" s="67"/>
      <c r="B207" s="67"/>
      <c r="C207" s="67"/>
      <c r="D207" s="68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</row>
    <row r="208" spans="1:26" ht="12.75" customHeight="1">
      <c r="A208" s="67"/>
      <c r="B208" s="67"/>
      <c r="C208" s="67"/>
      <c r="D208" s="68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</row>
    <row r="209" spans="1:26" ht="12.75" customHeight="1">
      <c r="A209" s="67"/>
      <c r="B209" s="67"/>
      <c r="C209" s="67"/>
      <c r="D209" s="68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</row>
    <row r="210" spans="1:26" ht="12.75" customHeight="1">
      <c r="A210" s="67"/>
      <c r="B210" s="67"/>
      <c r="C210" s="67"/>
      <c r="D210" s="68"/>
      <c r="E210" s="67"/>
      <c r="F210" s="67"/>
      <c r="G210" s="67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</row>
    <row r="211" spans="1:26" ht="12.75" customHeight="1">
      <c r="A211" s="67"/>
      <c r="B211" s="67"/>
      <c r="C211" s="67"/>
      <c r="D211" s="68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</row>
    <row r="212" spans="1:26" ht="12.75" customHeight="1">
      <c r="A212" s="67"/>
      <c r="B212" s="67"/>
      <c r="C212" s="67"/>
      <c r="D212" s="68"/>
      <c r="E212" s="67"/>
      <c r="F212" s="67"/>
      <c r="G212" s="67"/>
      <c r="H212" s="67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</row>
    <row r="213" spans="1:26" ht="12.75" customHeight="1">
      <c r="A213" s="67"/>
      <c r="B213" s="67"/>
      <c r="C213" s="67"/>
      <c r="D213" s="68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</row>
    <row r="214" spans="1:26" ht="12.75" customHeight="1">
      <c r="A214" s="67"/>
      <c r="B214" s="67"/>
      <c r="C214" s="67"/>
      <c r="D214" s="68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</row>
    <row r="215" spans="1:26" ht="12.75" customHeight="1">
      <c r="A215" s="67"/>
      <c r="B215" s="67"/>
      <c r="C215" s="67"/>
      <c r="D215" s="68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</row>
    <row r="216" spans="1:26" ht="12.75" customHeight="1">
      <c r="A216" s="67"/>
      <c r="B216" s="67"/>
      <c r="C216" s="67"/>
      <c r="D216" s="68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</row>
    <row r="217" spans="1:26" ht="12.75" customHeight="1">
      <c r="A217" s="67"/>
      <c r="B217" s="67"/>
      <c r="C217" s="67"/>
      <c r="D217" s="68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</row>
    <row r="218" spans="1:26" ht="12.75" customHeight="1">
      <c r="A218" s="67"/>
      <c r="B218" s="67"/>
      <c r="C218" s="67"/>
      <c r="D218" s="68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</row>
    <row r="219" spans="1:26" ht="12.75" customHeight="1">
      <c r="A219" s="67"/>
      <c r="B219" s="67"/>
      <c r="C219" s="67"/>
      <c r="D219" s="68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</row>
    <row r="220" spans="1:26" ht="12.75" customHeight="1">
      <c r="A220" s="67"/>
      <c r="B220" s="67"/>
      <c r="C220" s="67"/>
      <c r="D220" s="68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</row>
    <row r="221" spans="1:26" ht="12.75" customHeight="1">
      <c r="A221" s="67"/>
      <c r="B221" s="67"/>
      <c r="C221" s="67"/>
      <c r="D221" s="68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</row>
    <row r="222" spans="1:26" ht="12.75" customHeight="1">
      <c r="A222" s="67"/>
      <c r="B222" s="67"/>
      <c r="C222" s="67"/>
      <c r="D222" s="68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</row>
    <row r="223" spans="1:26" ht="12.75" customHeight="1">
      <c r="A223" s="67"/>
      <c r="B223" s="67"/>
      <c r="C223" s="67"/>
      <c r="D223" s="68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</row>
    <row r="224" spans="1:26" ht="12.75" customHeight="1">
      <c r="A224" s="67"/>
      <c r="B224" s="67"/>
      <c r="C224" s="67"/>
      <c r="D224" s="68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</row>
    <row r="225" spans="1:26" ht="12.75" customHeight="1">
      <c r="A225" s="67"/>
      <c r="B225" s="67"/>
      <c r="C225" s="67"/>
      <c r="D225" s="68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</row>
    <row r="226" spans="1:26" ht="12.75" customHeight="1">
      <c r="A226" s="67"/>
      <c r="B226" s="67"/>
      <c r="C226" s="67"/>
      <c r="D226" s="68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</row>
    <row r="227" spans="1:26" ht="12.75" customHeight="1">
      <c r="A227" s="67"/>
      <c r="B227" s="67"/>
      <c r="C227" s="67"/>
      <c r="D227" s="68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</row>
    <row r="228" spans="1:26" ht="12.75" customHeight="1">
      <c r="A228" s="67"/>
      <c r="B228" s="67"/>
      <c r="C228" s="67"/>
      <c r="D228" s="68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</row>
    <row r="229" spans="1:26" ht="12.75" customHeight="1">
      <c r="A229" s="67"/>
      <c r="B229" s="67"/>
      <c r="C229" s="67"/>
      <c r="D229" s="68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</row>
    <row r="230" spans="1:26" ht="12.75" customHeight="1">
      <c r="A230" s="67"/>
      <c r="B230" s="67"/>
      <c r="C230" s="67"/>
      <c r="D230" s="68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</row>
    <row r="231" spans="1:26" ht="12.75" customHeight="1">
      <c r="A231" s="67"/>
      <c r="B231" s="67"/>
      <c r="C231" s="67"/>
      <c r="D231" s="68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</row>
    <row r="232" spans="1:26" ht="12.75" customHeight="1">
      <c r="A232" s="67"/>
      <c r="B232" s="67"/>
      <c r="C232" s="67"/>
      <c r="D232" s="68"/>
      <c r="E232" s="67"/>
      <c r="F232" s="67"/>
      <c r="G232" s="67"/>
      <c r="H232" s="67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</row>
    <row r="233" spans="1:26" ht="12.75" customHeight="1">
      <c r="A233" s="67"/>
      <c r="B233" s="67"/>
      <c r="C233" s="67"/>
      <c r="D233" s="68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</row>
    <row r="234" spans="1:26" ht="12.75" customHeight="1">
      <c r="A234" s="67"/>
      <c r="B234" s="67"/>
      <c r="C234" s="67"/>
      <c r="D234" s="68"/>
      <c r="E234" s="67"/>
      <c r="F234" s="67"/>
      <c r="G234" s="67"/>
      <c r="H234" s="67"/>
      <c r="I234" s="67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</row>
    <row r="235" spans="1:26" ht="12.75" customHeight="1">
      <c r="A235" s="67"/>
      <c r="B235" s="67"/>
      <c r="C235" s="67"/>
      <c r="D235" s="68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</row>
    <row r="236" spans="1:26" ht="12.75" customHeight="1">
      <c r="A236" s="67"/>
      <c r="B236" s="67"/>
      <c r="C236" s="67"/>
      <c r="D236" s="68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</row>
    <row r="237" spans="1:26" ht="12.75" customHeight="1">
      <c r="A237" s="67"/>
      <c r="B237" s="67"/>
      <c r="C237" s="67"/>
      <c r="D237" s="68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</row>
    <row r="238" spans="1:26" ht="12.75" customHeight="1">
      <c r="A238" s="67"/>
      <c r="B238" s="67"/>
      <c r="C238" s="67"/>
      <c r="D238" s="68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</row>
    <row r="239" spans="1:26" ht="12.75" customHeight="1">
      <c r="A239" s="67"/>
      <c r="B239" s="67"/>
      <c r="C239" s="67"/>
      <c r="D239" s="68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</row>
    <row r="240" spans="1:26" ht="12.75" customHeight="1">
      <c r="A240" s="67"/>
      <c r="B240" s="67"/>
      <c r="C240" s="67"/>
      <c r="D240" s="68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</row>
    <row r="241" spans="1:26" ht="12.75" customHeight="1">
      <c r="A241" s="67"/>
      <c r="B241" s="67"/>
      <c r="C241" s="67"/>
      <c r="D241" s="68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</row>
    <row r="242" spans="1:26" ht="12.75" customHeight="1">
      <c r="A242" s="67"/>
      <c r="B242" s="67"/>
      <c r="C242" s="67"/>
      <c r="D242" s="68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</row>
    <row r="243" spans="1:26" ht="12.75" customHeight="1">
      <c r="A243" s="67"/>
      <c r="B243" s="67"/>
      <c r="C243" s="67"/>
      <c r="D243" s="68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</row>
    <row r="244" spans="1:26" ht="12.75" customHeight="1">
      <c r="A244" s="67"/>
      <c r="B244" s="67"/>
      <c r="C244" s="67"/>
      <c r="D244" s="68"/>
      <c r="E244" s="67"/>
      <c r="F244" s="67"/>
      <c r="G244" s="67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</row>
    <row r="245" spans="1:26" ht="12.75" customHeight="1">
      <c r="A245" s="67"/>
      <c r="B245" s="67"/>
      <c r="C245" s="67"/>
      <c r="D245" s="68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</row>
    <row r="246" spans="1:26" ht="12.75" customHeight="1">
      <c r="A246" s="67"/>
      <c r="B246" s="67"/>
      <c r="C246" s="67"/>
      <c r="D246" s="68"/>
      <c r="E246" s="67"/>
      <c r="F246" s="67"/>
      <c r="G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</row>
    <row r="247" spans="1:26" ht="12.75" customHeight="1">
      <c r="A247" s="67"/>
      <c r="B247" s="67"/>
      <c r="C247" s="67"/>
      <c r="D247" s="68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</row>
    <row r="248" spans="1:26" ht="12.75" customHeight="1">
      <c r="A248" s="67"/>
      <c r="B248" s="67"/>
      <c r="C248" s="67"/>
      <c r="D248" s="68"/>
      <c r="E248" s="67"/>
      <c r="F248" s="67"/>
      <c r="G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</row>
    <row r="249" spans="1:26" ht="12.75" customHeight="1">
      <c r="A249" s="67"/>
      <c r="B249" s="67"/>
      <c r="C249" s="67"/>
      <c r="D249" s="68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</row>
    <row r="250" spans="1:26" ht="12.75" customHeight="1">
      <c r="A250" s="67"/>
      <c r="B250" s="67"/>
      <c r="C250" s="67"/>
      <c r="D250" s="68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</row>
    <row r="251" spans="1:26" ht="12.75" customHeight="1">
      <c r="A251" s="67"/>
      <c r="B251" s="67"/>
      <c r="C251" s="67"/>
      <c r="D251" s="68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</row>
    <row r="252" spans="1:26" ht="12.75" customHeight="1">
      <c r="A252" s="67"/>
      <c r="B252" s="67"/>
      <c r="C252" s="67"/>
      <c r="D252" s="68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</row>
    <row r="253" spans="1:26" ht="12.75" customHeight="1">
      <c r="A253" s="67"/>
      <c r="B253" s="67"/>
      <c r="C253" s="67"/>
      <c r="D253" s="68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</row>
    <row r="254" spans="1:26" ht="12.75" customHeight="1">
      <c r="A254" s="67"/>
      <c r="B254" s="67"/>
      <c r="C254" s="67"/>
      <c r="D254" s="68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</row>
    <row r="255" spans="1:26" ht="12.75" customHeight="1">
      <c r="A255" s="67"/>
      <c r="B255" s="67"/>
      <c r="C255" s="67"/>
      <c r="D255" s="68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</row>
    <row r="256" spans="1:26" ht="12.75" customHeight="1">
      <c r="A256" s="67"/>
      <c r="B256" s="67"/>
      <c r="C256" s="67"/>
      <c r="D256" s="68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</row>
    <row r="257" spans="1:26" ht="12.75" customHeight="1">
      <c r="A257" s="67"/>
      <c r="B257" s="67"/>
      <c r="C257" s="67"/>
      <c r="D257" s="68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</row>
    <row r="258" spans="1:26" ht="12.75" customHeight="1">
      <c r="A258" s="67"/>
      <c r="B258" s="67"/>
      <c r="C258" s="67"/>
      <c r="D258" s="68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</row>
    <row r="259" spans="1:26" ht="12.75" customHeight="1">
      <c r="A259" s="67"/>
      <c r="B259" s="67"/>
      <c r="C259" s="67"/>
      <c r="D259" s="68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</row>
    <row r="260" spans="1:26" ht="12.75" customHeight="1">
      <c r="A260" s="67"/>
      <c r="B260" s="67"/>
      <c r="C260" s="67"/>
      <c r="D260" s="68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</row>
    <row r="261" spans="1:26" ht="12.75" customHeight="1">
      <c r="A261" s="67"/>
      <c r="B261" s="67"/>
      <c r="C261" s="67"/>
      <c r="D261" s="68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</row>
    <row r="262" spans="1:26" ht="12.75" customHeight="1">
      <c r="A262" s="67"/>
      <c r="B262" s="67"/>
      <c r="C262" s="67"/>
      <c r="D262" s="68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</row>
    <row r="263" spans="1:26" ht="12.75" customHeight="1">
      <c r="A263" s="67"/>
      <c r="B263" s="67"/>
      <c r="C263" s="67"/>
      <c r="D263" s="68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</row>
    <row r="264" spans="1:26" ht="12.75" customHeight="1">
      <c r="A264" s="67"/>
      <c r="B264" s="67"/>
      <c r="C264" s="67"/>
      <c r="D264" s="68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</row>
    <row r="265" spans="1:26" ht="12.75" customHeight="1">
      <c r="A265" s="67"/>
      <c r="B265" s="67"/>
      <c r="C265" s="67"/>
      <c r="D265" s="68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</row>
    <row r="266" spans="1:26" ht="12.75" customHeight="1">
      <c r="A266" s="67"/>
      <c r="B266" s="67"/>
      <c r="C266" s="67"/>
      <c r="D266" s="68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</row>
    <row r="267" spans="1:26" ht="12.75" customHeight="1">
      <c r="A267" s="67"/>
      <c r="B267" s="67"/>
      <c r="C267" s="67"/>
      <c r="D267" s="68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</row>
    <row r="268" spans="1:26" ht="12.75" customHeight="1">
      <c r="A268" s="67"/>
      <c r="B268" s="67"/>
      <c r="C268" s="67"/>
      <c r="D268" s="68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</row>
    <row r="269" spans="1:26" ht="12.75" customHeight="1">
      <c r="A269" s="67"/>
      <c r="B269" s="67"/>
      <c r="C269" s="67"/>
      <c r="D269" s="68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</row>
    <row r="270" spans="1:26" ht="12.75" customHeight="1">
      <c r="A270" s="67"/>
      <c r="B270" s="67"/>
      <c r="C270" s="67"/>
      <c r="D270" s="68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</row>
    <row r="271" spans="1:26" ht="12.75" customHeight="1">
      <c r="A271" s="67"/>
      <c r="B271" s="67"/>
      <c r="C271" s="67"/>
      <c r="D271" s="68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</row>
    <row r="272" spans="1:26" ht="12.75" customHeight="1">
      <c r="A272" s="67"/>
      <c r="B272" s="67"/>
      <c r="C272" s="67"/>
      <c r="D272" s="68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</row>
    <row r="273" spans="1:26" ht="12.75" customHeight="1">
      <c r="A273" s="67"/>
      <c r="B273" s="67"/>
      <c r="C273" s="67"/>
      <c r="D273" s="68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</row>
    <row r="274" spans="1:26" ht="12.75" customHeight="1">
      <c r="A274" s="67"/>
      <c r="B274" s="67"/>
      <c r="C274" s="67"/>
      <c r="D274" s="68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</row>
    <row r="275" spans="1:26" ht="12.75" customHeight="1">
      <c r="A275" s="67"/>
      <c r="B275" s="67"/>
      <c r="C275" s="67"/>
      <c r="D275" s="68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</row>
    <row r="276" spans="1:26" ht="12.75" customHeight="1">
      <c r="A276" s="67"/>
      <c r="B276" s="67"/>
      <c r="C276" s="67"/>
      <c r="D276" s="68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</row>
    <row r="277" spans="1:26" ht="12.75" customHeight="1">
      <c r="A277" s="67"/>
      <c r="B277" s="67"/>
      <c r="C277" s="67"/>
      <c r="D277" s="68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</row>
    <row r="278" spans="1:26" ht="12.75" customHeight="1">
      <c r="A278" s="67"/>
      <c r="B278" s="67"/>
      <c r="C278" s="67"/>
      <c r="D278" s="68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</row>
    <row r="279" spans="1:26" ht="12.75" customHeight="1">
      <c r="A279" s="67"/>
      <c r="B279" s="67"/>
      <c r="C279" s="67"/>
      <c r="D279" s="68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</row>
    <row r="280" spans="1:26" ht="12.75" customHeight="1">
      <c r="A280" s="67"/>
      <c r="B280" s="67"/>
      <c r="C280" s="67"/>
      <c r="D280" s="68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</row>
    <row r="281" spans="1:26" ht="12.75" customHeight="1">
      <c r="A281" s="67"/>
      <c r="B281" s="67"/>
      <c r="C281" s="67"/>
      <c r="D281" s="68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</row>
    <row r="282" spans="1:26" ht="12.75" customHeight="1">
      <c r="A282" s="67"/>
      <c r="B282" s="67"/>
      <c r="C282" s="67"/>
      <c r="D282" s="68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</row>
    <row r="283" spans="1:26" ht="12.75" customHeight="1">
      <c r="A283" s="67"/>
      <c r="B283" s="67"/>
      <c r="C283" s="67"/>
      <c r="D283" s="68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</row>
    <row r="284" spans="1:26" ht="12.75" customHeight="1">
      <c r="A284" s="67"/>
      <c r="B284" s="67"/>
      <c r="C284" s="67"/>
      <c r="D284" s="68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</row>
    <row r="285" spans="1:26" ht="12.75" customHeight="1">
      <c r="A285" s="67"/>
      <c r="B285" s="67"/>
      <c r="C285" s="67"/>
      <c r="D285" s="68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</row>
    <row r="286" spans="1:26" ht="12.75" customHeight="1">
      <c r="A286" s="67"/>
      <c r="B286" s="67"/>
      <c r="C286" s="67"/>
      <c r="D286" s="68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</row>
    <row r="287" spans="1:26" ht="12.75" customHeight="1">
      <c r="A287" s="67"/>
      <c r="B287" s="67"/>
      <c r="C287" s="67"/>
      <c r="D287" s="68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</row>
    <row r="288" spans="1:26" ht="12.75" customHeight="1">
      <c r="A288" s="67"/>
      <c r="B288" s="67"/>
      <c r="C288" s="67"/>
      <c r="D288" s="68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</row>
    <row r="289" spans="1:26" ht="12.75" customHeight="1">
      <c r="A289" s="67"/>
      <c r="B289" s="67"/>
      <c r="C289" s="67"/>
      <c r="D289" s="68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</row>
    <row r="290" spans="1:26" ht="12.75" customHeight="1">
      <c r="A290" s="67"/>
      <c r="B290" s="67"/>
      <c r="C290" s="67"/>
      <c r="D290" s="68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</row>
    <row r="291" spans="1:26" ht="12.75" customHeight="1">
      <c r="A291" s="67"/>
      <c r="B291" s="67"/>
      <c r="C291" s="67"/>
      <c r="D291" s="68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</row>
    <row r="292" spans="1:26" ht="12.75" customHeight="1">
      <c r="A292" s="67"/>
      <c r="B292" s="67"/>
      <c r="C292" s="67"/>
      <c r="D292" s="68"/>
      <c r="E292" s="67"/>
      <c r="F292" s="67"/>
      <c r="G292" s="67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</row>
    <row r="293" spans="1:26" ht="12.75" customHeight="1">
      <c r="A293" s="67"/>
      <c r="B293" s="67"/>
      <c r="C293" s="67"/>
      <c r="D293" s="68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</row>
    <row r="294" spans="1:26" ht="12.75" customHeight="1">
      <c r="A294" s="67"/>
      <c r="B294" s="67"/>
      <c r="C294" s="67"/>
      <c r="D294" s="68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</row>
    <row r="295" spans="1:26" ht="12.75" customHeight="1">
      <c r="A295" s="67"/>
      <c r="B295" s="67"/>
      <c r="C295" s="67"/>
      <c r="D295" s="68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</row>
    <row r="296" spans="1:26" ht="12.75" customHeight="1">
      <c r="A296" s="67"/>
      <c r="B296" s="67"/>
      <c r="C296" s="67"/>
      <c r="D296" s="68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</row>
    <row r="297" spans="1:26" ht="12.75" customHeight="1">
      <c r="A297" s="67"/>
      <c r="B297" s="67"/>
      <c r="C297" s="67"/>
      <c r="D297" s="68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</row>
    <row r="298" spans="1:26" ht="12.75" customHeight="1">
      <c r="A298" s="67"/>
      <c r="B298" s="67"/>
      <c r="C298" s="67"/>
      <c r="D298" s="68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</row>
    <row r="299" spans="1:26" ht="12.75" customHeight="1">
      <c r="A299" s="67"/>
      <c r="B299" s="67"/>
      <c r="C299" s="67"/>
      <c r="D299" s="68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</row>
    <row r="300" spans="1:26" ht="12.75" customHeight="1">
      <c r="A300" s="67"/>
      <c r="B300" s="67"/>
      <c r="C300" s="67"/>
      <c r="D300" s="68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</row>
    <row r="301" spans="1:26" ht="12.75" customHeight="1">
      <c r="A301" s="67"/>
      <c r="B301" s="67"/>
      <c r="C301" s="67"/>
      <c r="D301" s="68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</row>
    <row r="302" spans="1:26" ht="12.75" customHeight="1">
      <c r="A302" s="67"/>
      <c r="B302" s="67"/>
      <c r="C302" s="67"/>
      <c r="D302" s="68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</row>
    <row r="303" spans="1:26" ht="12.75" customHeight="1">
      <c r="A303" s="67"/>
      <c r="B303" s="67"/>
      <c r="C303" s="67"/>
      <c r="D303" s="68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</row>
    <row r="304" spans="1:26" ht="12.75" customHeight="1">
      <c r="A304" s="67"/>
      <c r="B304" s="67"/>
      <c r="C304" s="67"/>
      <c r="D304" s="68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</row>
    <row r="305" spans="1:26" ht="12.75" customHeight="1">
      <c r="A305" s="67"/>
      <c r="B305" s="67"/>
      <c r="C305" s="67"/>
      <c r="D305" s="68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</row>
    <row r="306" spans="1:26" ht="12.75" customHeight="1">
      <c r="A306" s="67"/>
      <c r="B306" s="67"/>
      <c r="C306" s="67"/>
      <c r="D306" s="68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</row>
    <row r="307" spans="1:26" ht="12.75" customHeight="1">
      <c r="A307" s="67"/>
      <c r="B307" s="67"/>
      <c r="C307" s="67"/>
      <c r="D307" s="68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</row>
    <row r="308" spans="1:26" ht="12.75" customHeight="1">
      <c r="A308" s="67"/>
      <c r="B308" s="67"/>
      <c r="C308" s="67"/>
      <c r="D308" s="68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</row>
    <row r="309" spans="1:26" ht="12.75" customHeight="1">
      <c r="A309" s="67"/>
      <c r="B309" s="67"/>
      <c r="C309" s="67"/>
      <c r="D309" s="68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</row>
    <row r="310" spans="1:26" ht="12.75" customHeight="1">
      <c r="A310" s="67"/>
      <c r="B310" s="67"/>
      <c r="C310" s="67"/>
      <c r="D310" s="68"/>
      <c r="E310" s="67"/>
      <c r="F310" s="67"/>
      <c r="G310" s="67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</row>
    <row r="311" spans="1:26" ht="12.75" customHeight="1">
      <c r="A311" s="67"/>
      <c r="B311" s="67"/>
      <c r="C311" s="67"/>
      <c r="D311" s="68"/>
      <c r="E311" s="67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</row>
    <row r="312" spans="1:26" ht="12.75" customHeight="1">
      <c r="A312" s="67"/>
      <c r="B312" s="67"/>
      <c r="C312" s="67"/>
      <c r="D312" s="68"/>
      <c r="E312" s="67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</row>
    <row r="313" spans="1:26" ht="12.75" customHeight="1">
      <c r="A313" s="67"/>
      <c r="B313" s="67"/>
      <c r="C313" s="67"/>
      <c r="D313" s="68"/>
      <c r="E313" s="67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</row>
    <row r="314" spans="1:26" ht="12.75" customHeight="1">
      <c r="A314" s="67"/>
      <c r="B314" s="67"/>
      <c r="C314" s="67"/>
      <c r="D314" s="68"/>
      <c r="E314" s="67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</row>
    <row r="315" spans="1:26" ht="12.75" customHeight="1">
      <c r="A315" s="67"/>
      <c r="B315" s="67"/>
      <c r="C315" s="67"/>
      <c r="D315" s="68"/>
      <c r="E315" s="67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</row>
    <row r="316" spans="1:26" ht="12.75" customHeight="1">
      <c r="A316" s="67"/>
      <c r="B316" s="67"/>
      <c r="C316" s="67"/>
      <c r="D316" s="68"/>
      <c r="E316" s="67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</row>
    <row r="317" spans="1:26" ht="12.75" customHeight="1">
      <c r="A317" s="67"/>
      <c r="B317" s="67"/>
      <c r="C317" s="67"/>
      <c r="D317" s="68"/>
      <c r="E317" s="67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</row>
    <row r="318" spans="1:26" ht="12.75" customHeight="1">
      <c r="A318" s="67"/>
      <c r="B318" s="67"/>
      <c r="C318" s="67"/>
      <c r="D318" s="68"/>
      <c r="E318" s="67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</row>
    <row r="319" spans="1:26" ht="12.75" customHeight="1">
      <c r="A319" s="67"/>
      <c r="B319" s="67"/>
      <c r="C319" s="67"/>
      <c r="D319" s="68"/>
      <c r="E319" s="67"/>
      <c r="F319" s="67"/>
      <c r="G319" s="67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</row>
    <row r="320" spans="1:26" ht="12.75" customHeight="1">
      <c r="A320" s="67"/>
      <c r="B320" s="67"/>
      <c r="C320" s="67"/>
      <c r="D320" s="68"/>
      <c r="E320" s="67"/>
      <c r="F320" s="67"/>
      <c r="G320" s="67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</row>
    <row r="321" spans="1:26" ht="12.75" customHeight="1">
      <c r="A321" s="67"/>
      <c r="B321" s="67"/>
      <c r="C321" s="67"/>
      <c r="D321" s="68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</row>
    <row r="322" spans="1:26" ht="12.75" customHeight="1">
      <c r="A322" s="67"/>
      <c r="B322" s="67"/>
      <c r="C322" s="67"/>
      <c r="D322" s="68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</row>
    <row r="323" spans="1:26" ht="12.75" customHeight="1">
      <c r="A323" s="67"/>
      <c r="B323" s="67"/>
      <c r="C323" s="67"/>
      <c r="D323" s="68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</row>
    <row r="324" spans="1:26" ht="12.75" customHeight="1">
      <c r="A324" s="67"/>
      <c r="B324" s="67"/>
      <c r="C324" s="67"/>
      <c r="D324" s="68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</row>
    <row r="325" spans="1:26" ht="12.75" customHeight="1">
      <c r="A325" s="67"/>
      <c r="B325" s="67"/>
      <c r="C325" s="67"/>
      <c r="D325" s="68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</row>
    <row r="326" spans="1:26" ht="12.75" customHeight="1">
      <c r="A326" s="67"/>
      <c r="B326" s="67"/>
      <c r="C326" s="67"/>
      <c r="D326" s="68"/>
      <c r="E326" s="67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</row>
    <row r="327" spans="1:26" ht="12.75" customHeight="1">
      <c r="A327" s="67"/>
      <c r="B327" s="67"/>
      <c r="C327" s="67"/>
      <c r="D327" s="68"/>
      <c r="E327" s="67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</row>
    <row r="328" spans="1:26" ht="12.75" customHeight="1">
      <c r="A328" s="67"/>
      <c r="B328" s="67"/>
      <c r="C328" s="67"/>
      <c r="D328" s="68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</row>
    <row r="329" spans="1:26" ht="12.75" customHeight="1">
      <c r="A329" s="67"/>
      <c r="B329" s="67"/>
      <c r="C329" s="67"/>
      <c r="D329" s="68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</row>
    <row r="330" spans="1:26" ht="12.75" customHeight="1">
      <c r="A330" s="67"/>
      <c r="B330" s="67"/>
      <c r="C330" s="67"/>
      <c r="D330" s="68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</row>
    <row r="331" spans="1:26" ht="12.75" customHeight="1">
      <c r="A331" s="67"/>
      <c r="B331" s="67"/>
      <c r="C331" s="67"/>
      <c r="D331" s="68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</row>
    <row r="332" spans="1:26" ht="12.75" customHeight="1">
      <c r="A332" s="67"/>
      <c r="B332" s="67"/>
      <c r="C332" s="67"/>
      <c r="D332" s="68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</row>
    <row r="333" spans="1:26" ht="12.75" customHeight="1">
      <c r="A333" s="67"/>
      <c r="B333" s="67"/>
      <c r="C333" s="67"/>
      <c r="D333" s="68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</row>
    <row r="334" spans="1:26" ht="12.75" customHeight="1">
      <c r="A334" s="67"/>
      <c r="B334" s="67"/>
      <c r="C334" s="67"/>
      <c r="D334" s="68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</row>
    <row r="335" spans="1:26" ht="12.75" customHeight="1">
      <c r="A335" s="67"/>
      <c r="B335" s="67"/>
      <c r="C335" s="67"/>
      <c r="D335" s="68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</row>
    <row r="336" spans="1:26" ht="12.75" customHeight="1">
      <c r="A336" s="67"/>
      <c r="B336" s="67"/>
      <c r="C336" s="67"/>
      <c r="D336" s="68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</row>
    <row r="337" spans="1:26" ht="12.75" customHeight="1">
      <c r="A337" s="67"/>
      <c r="B337" s="67"/>
      <c r="C337" s="67"/>
      <c r="D337" s="68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</row>
    <row r="338" spans="1:26" ht="12.75" customHeight="1">
      <c r="A338" s="67"/>
      <c r="B338" s="67"/>
      <c r="C338" s="67"/>
      <c r="D338" s="68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</row>
    <row r="339" spans="1:26" ht="12.75" customHeight="1">
      <c r="A339" s="67"/>
      <c r="B339" s="67"/>
      <c r="C339" s="67"/>
      <c r="D339" s="68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</row>
    <row r="340" spans="1:26" ht="12.75" customHeight="1">
      <c r="A340" s="67"/>
      <c r="B340" s="67"/>
      <c r="C340" s="67"/>
      <c r="D340" s="68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</row>
    <row r="341" spans="1:26" ht="12.75" customHeight="1">
      <c r="A341" s="67"/>
      <c r="B341" s="67"/>
      <c r="C341" s="67"/>
      <c r="D341" s="68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</row>
    <row r="342" spans="1:26" ht="12.75" customHeight="1">
      <c r="A342" s="67"/>
      <c r="B342" s="67"/>
      <c r="C342" s="67"/>
      <c r="D342" s="68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</row>
    <row r="343" spans="1:26" ht="12.75" customHeight="1">
      <c r="A343" s="67"/>
      <c r="B343" s="67"/>
      <c r="C343" s="67"/>
      <c r="D343" s="68"/>
      <c r="E343" s="67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</row>
    <row r="344" spans="1:26" ht="12.75" customHeight="1">
      <c r="A344" s="67"/>
      <c r="B344" s="67"/>
      <c r="C344" s="67"/>
      <c r="D344" s="68"/>
      <c r="E344" s="67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</row>
    <row r="345" spans="1:26" ht="12.75" customHeight="1">
      <c r="A345" s="67"/>
      <c r="B345" s="67"/>
      <c r="C345" s="67"/>
      <c r="D345" s="68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</row>
    <row r="346" spans="1:26" ht="12.75" customHeight="1">
      <c r="A346" s="67"/>
      <c r="B346" s="67"/>
      <c r="C346" s="67"/>
      <c r="D346" s="68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</row>
    <row r="347" spans="1:26" ht="12.75" customHeight="1">
      <c r="A347" s="67"/>
      <c r="B347" s="67"/>
      <c r="C347" s="67"/>
      <c r="D347" s="68"/>
      <c r="E347" s="67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</row>
    <row r="348" spans="1:26" ht="12.75" customHeight="1">
      <c r="A348" s="67"/>
      <c r="B348" s="67"/>
      <c r="C348" s="67"/>
      <c r="D348" s="68"/>
      <c r="E348" s="67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</row>
    <row r="349" spans="1:26" ht="12.75" customHeight="1">
      <c r="A349" s="67"/>
      <c r="B349" s="67"/>
      <c r="C349" s="67"/>
      <c r="D349" s="68"/>
      <c r="E349" s="67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</row>
    <row r="350" spans="1:26" ht="12.75" customHeight="1">
      <c r="A350" s="67"/>
      <c r="B350" s="67"/>
      <c r="C350" s="67"/>
      <c r="D350" s="68"/>
      <c r="E350" s="67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</row>
    <row r="351" spans="1:26" ht="12.75" customHeight="1">
      <c r="A351" s="67"/>
      <c r="B351" s="67"/>
      <c r="C351" s="67"/>
      <c r="D351" s="68"/>
      <c r="E351" s="67"/>
      <c r="F351" s="67"/>
      <c r="G351" s="67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</row>
    <row r="352" spans="1:26" ht="12.75" customHeight="1">
      <c r="A352" s="67"/>
      <c r="B352" s="67"/>
      <c r="C352" s="67"/>
      <c r="D352" s="68"/>
      <c r="E352" s="67"/>
      <c r="F352" s="67"/>
      <c r="G352" s="67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</row>
    <row r="353" spans="1:26" ht="12.75" customHeight="1">
      <c r="A353" s="67"/>
      <c r="B353" s="67"/>
      <c r="C353" s="67"/>
      <c r="D353" s="68"/>
      <c r="E353" s="67"/>
      <c r="F353" s="67"/>
      <c r="G353" s="67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</row>
    <row r="354" spans="1:26" ht="12.75" customHeight="1">
      <c r="A354" s="67"/>
      <c r="B354" s="67"/>
      <c r="C354" s="67"/>
      <c r="D354" s="68"/>
      <c r="E354" s="67"/>
      <c r="F354" s="67"/>
      <c r="G354" s="67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</row>
    <row r="355" spans="1:26" ht="12.75" customHeight="1">
      <c r="A355" s="67"/>
      <c r="B355" s="67"/>
      <c r="C355" s="67"/>
      <c r="D355" s="68"/>
      <c r="E355" s="67"/>
      <c r="F355" s="67"/>
      <c r="G355" s="67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</row>
    <row r="356" spans="1:26" ht="12.75" customHeight="1">
      <c r="A356" s="67"/>
      <c r="B356" s="67"/>
      <c r="C356" s="67"/>
      <c r="D356" s="68"/>
      <c r="E356" s="67"/>
      <c r="F356" s="67"/>
      <c r="G356" s="67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</row>
    <row r="357" spans="1:26" ht="12.75" customHeight="1">
      <c r="A357" s="67"/>
      <c r="B357" s="67"/>
      <c r="C357" s="67"/>
      <c r="D357" s="68"/>
      <c r="E357" s="67"/>
      <c r="F357" s="67"/>
      <c r="G357" s="67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</row>
    <row r="358" spans="1:26" ht="12.75" customHeight="1">
      <c r="A358" s="67"/>
      <c r="B358" s="67"/>
      <c r="C358" s="67"/>
      <c r="D358" s="68"/>
      <c r="E358" s="67"/>
      <c r="F358" s="67"/>
      <c r="G358" s="67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</row>
    <row r="359" spans="1:26" ht="12.75" customHeight="1">
      <c r="A359" s="67"/>
      <c r="B359" s="67"/>
      <c r="C359" s="67"/>
      <c r="D359" s="68"/>
      <c r="E359" s="67"/>
      <c r="F359" s="67"/>
      <c r="G359" s="67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</row>
    <row r="360" spans="1:26" ht="12.75" customHeight="1">
      <c r="A360" s="67"/>
      <c r="B360" s="67"/>
      <c r="C360" s="67"/>
      <c r="D360" s="68"/>
      <c r="E360" s="67"/>
      <c r="F360" s="67"/>
      <c r="G360" s="67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</row>
    <row r="361" spans="1:26" ht="12.75" customHeight="1">
      <c r="A361" s="67"/>
      <c r="B361" s="67"/>
      <c r="C361" s="67"/>
      <c r="D361" s="68"/>
      <c r="E361" s="67"/>
      <c r="F361" s="67"/>
      <c r="G361" s="67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</row>
    <row r="362" spans="1:26" ht="12.75" customHeight="1">
      <c r="A362" s="67"/>
      <c r="B362" s="67"/>
      <c r="C362" s="67"/>
      <c r="D362" s="68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</row>
    <row r="363" spans="1:26" ht="12.75" customHeight="1">
      <c r="A363" s="67"/>
      <c r="B363" s="67"/>
      <c r="C363" s="67"/>
      <c r="D363" s="68"/>
      <c r="E363" s="67"/>
      <c r="F363" s="67"/>
      <c r="G363" s="67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</row>
    <row r="364" spans="1:26" ht="12.75" customHeight="1">
      <c r="A364" s="67"/>
      <c r="B364" s="67"/>
      <c r="C364" s="67"/>
      <c r="D364" s="68"/>
      <c r="E364" s="67"/>
      <c r="F364" s="67"/>
      <c r="G364" s="67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</row>
    <row r="365" spans="1:26" ht="12.75" customHeight="1">
      <c r="A365" s="67"/>
      <c r="B365" s="67"/>
      <c r="C365" s="67"/>
      <c r="D365" s="68"/>
      <c r="E365" s="67"/>
      <c r="F365" s="67"/>
      <c r="G365" s="67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</row>
    <row r="366" spans="1:26" ht="12.75" customHeight="1">
      <c r="A366" s="67"/>
      <c r="B366" s="67"/>
      <c r="C366" s="67"/>
      <c r="D366" s="68"/>
      <c r="E366" s="67"/>
      <c r="F366" s="67"/>
      <c r="G366" s="67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</row>
    <row r="367" spans="1:26" ht="12.75" customHeight="1">
      <c r="A367" s="67"/>
      <c r="B367" s="67"/>
      <c r="C367" s="67"/>
      <c r="D367" s="68"/>
      <c r="E367" s="67"/>
      <c r="F367" s="67"/>
      <c r="G367" s="67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</row>
    <row r="368" spans="1:26" ht="12.75" customHeight="1">
      <c r="A368" s="67"/>
      <c r="B368" s="67"/>
      <c r="C368" s="67"/>
      <c r="D368" s="68"/>
      <c r="E368" s="67"/>
      <c r="F368" s="67"/>
      <c r="G368" s="67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</row>
    <row r="369" spans="1:26" ht="12.75" customHeight="1">
      <c r="A369" s="67"/>
      <c r="B369" s="67"/>
      <c r="C369" s="67"/>
      <c r="D369" s="68"/>
      <c r="E369" s="67"/>
      <c r="F369" s="67"/>
      <c r="G369" s="67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</row>
    <row r="370" spans="1:26" ht="12.75" customHeight="1">
      <c r="A370" s="67"/>
      <c r="B370" s="67"/>
      <c r="C370" s="67"/>
      <c r="D370" s="68"/>
      <c r="E370" s="67"/>
      <c r="F370" s="67"/>
      <c r="G370" s="67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</row>
    <row r="371" spans="1:26" ht="12.75" customHeight="1">
      <c r="A371" s="67"/>
      <c r="B371" s="67"/>
      <c r="C371" s="67"/>
      <c r="D371" s="68"/>
      <c r="E371" s="67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</row>
    <row r="372" spans="1:26" ht="12.75" customHeight="1">
      <c r="A372" s="67"/>
      <c r="B372" s="67"/>
      <c r="C372" s="67"/>
      <c r="D372" s="68"/>
      <c r="E372" s="67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</row>
    <row r="373" spans="1:26" ht="12.75" customHeight="1">
      <c r="A373" s="67"/>
      <c r="B373" s="67"/>
      <c r="C373" s="67"/>
      <c r="D373" s="68"/>
      <c r="E373" s="67"/>
      <c r="F373" s="67"/>
      <c r="G373" s="67"/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</row>
    <row r="374" spans="1:26" ht="12.75" customHeight="1">
      <c r="A374" s="67"/>
      <c r="B374" s="67"/>
      <c r="C374" s="67"/>
      <c r="D374" s="68"/>
      <c r="E374" s="67"/>
      <c r="F374" s="67"/>
      <c r="G374" s="67"/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</row>
    <row r="375" spans="1:26" ht="12.75" customHeight="1">
      <c r="A375" s="67"/>
      <c r="B375" s="67"/>
      <c r="C375" s="67"/>
      <c r="D375" s="68"/>
      <c r="E375" s="67"/>
      <c r="F375" s="67"/>
      <c r="G375" s="67"/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</row>
    <row r="376" spans="1:26" ht="12.75" customHeight="1">
      <c r="A376" s="67"/>
      <c r="B376" s="67"/>
      <c r="C376" s="67"/>
      <c r="D376" s="68"/>
      <c r="E376" s="67"/>
      <c r="F376" s="67"/>
      <c r="G376" s="67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</row>
    <row r="377" spans="1:26" ht="12.75" customHeight="1">
      <c r="A377" s="67"/>
      <c r="B377" s="67"/>
      <c r="C377" s="67"/>
      <c r="D377" s="68"/>
      <c r="E377" s="67"/>
      <c r="F377" s="67"/>
      <c r="G377" s="67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</row>
    <row r="378" spans="1:26" ht="12.75" customHeight="1">
      <c r="A378" s="67"/>
      <c r="B378" s="67"/>
      <c r="C378" s="67"/>
      <c r="D378" s="68"/>
      <c r="E378" s="67"/>
      <c r="F378" s="67"/>
      <c r="G378" s="67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</row>
    <row r="379" spans="1:26" ht="12.75" customHeight="1">
      <c r="A379" s="67"/>
      <c r="B379" s="67"/>
      <c r="C379" s="67"/>
      <c r="D379" s="68"/>
      <c r="E379" s="67"/>
      <c r="F379" s="67"/>
      <c r="G379" s="67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</row>
    <row r="380" spans="1:26" ht="12.75" customHeight="1">
      <c r="A380" s="67"/>
      <c r="B380" s="67"/>
      <c r="C380" s="67"/>
      <c r="D380" s="68"/>
      <c r="E380" s="67"/>
      <c r="F380" s="67"/>
      <c r="G380" s="67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</row>
    <row r="381" spans="1:26" ht="12.75" customHeight="1">
      <c r="A381" s="67"/>
      <c r="B381" s="67"/>
      <c r="C381" s="67"/>
      <c r="D381" s="68"/>
      <c r="E381" s="67"/>
      <c r="F381" s="67"/>
      <c r="G381" s="67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</row>
    <row r="382" spans="1:26" ht="12.75" customHeight="1">
      <c r="A382" s="67"/>
      <c r="B382" s="67"/>
      <c r="C382" s="67"/>
      <c r="D382" s="68"/>
      <c r="E382" s="67"/>
      <c r="F382" s="67"/>
      <c r="G382" s="67"/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</row>
    <row r="383" spans="1:26" ht="12.75" customHeight="1">
      <c r="A383" s="67"/>
      <c r="B383" s="67"/>
      <c r="C383" s="67"/>
      <c r="D383" s="68"/>
      <c r="E383" s="67"/>
      <c r="F383" s="67"/>
      <c r="G383" s="67"/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</row>
    <row r="384" spans="1:26" ht="12.75" customHeight="1">
      <c r="A384" s="67"/>
      <c r="B384" s="67"/>
      <c r="C384" s="67"/>
      <c r="D384" s="68"/>
      <c r="E384" s="67"/>
      <c r="F384" s="67"/>
      <c r="G384" s="67"/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</row>
    <row r="385" spans="1:26" ht="12.75" customHeight="1">
      <c r="A385" s="67"/>
      <c r="B385" s="67"/>
      <c r="C385" s="67"/>
      <c r="D385" s="68"/>
      <c r="E385" s="67"/>
      <c r="F385" s="67"/>
      <c r="G385" s="67"/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</row>
    <row r="386" spans="1:26" ht="12.75" customHeight="1">
      <c r="A386" s="67"/>
      <c r="B386" s="67"/>
      <c r="C386" s="67"/>
      <c r="D386" s="68"/>
      <c r="E386" s="67"/>
      <c r="F386" s="67"/>
      <c r="G386" s="67"/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</row>
    <row r="387" spans="1:26" ht="12.75" customHeight="1">
      <c r="A387" s="67"/>
      <c r="B387" s="67"/>
      <c r="C387" s="67"/>
      <c r="D387" s="68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</row>
    <row r="388" spans="1:26" ht="12.75" customHeight="1">
      <c r="A388" s="67"/>
      <c r="B388" s="67"/>
      <c r="C388" s="67"/>
      <c r="D388" s="68"/>
      <c r="E388" s="67"/>
      <c r="F388" s="67"/>
      <c r="G388" s="67"/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</row>
    <row r="389" spans="1:26" ht="12.75" customHeight="1">
      <c r="A389" s="67"/>
      <c r="B389" s="67"/>
      <c r="C389" s="67"/>
      <c r="D389" s="68"/>
      <c r="E389" s="67"/>
      <c r="F389" s="67"/>
      <c r="G389" s="67"/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</row>
    <row r="390" spans="1:26" ht="12.75" customHeight="1">
      <c r="A390" s="67"/>
      <c r="B390" s="67"/>
      <c r="C390" s="67"/>
      <c r="D390" s="68"/>
      <c r="E390" s="67"/>
      <c r="F390" s="67"/>
      <c r="G390" s="67"/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</row>
    <row r="391" spans="1:26" ht="12.75" customHeight="1">
      <c r="A391" s="67"/>
      <c r="B391" s="67"/>
      <c r="C391" s="67"/>
      <c r="D391" s="68"/>
      <c r="E391" s="67"/>
      <c r="F391" s="67"/>
      <c r="G391" s="67"/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</row>
    <row r="392" spans="1:26" ht="12.75" customHeight="1">
      <c r="A392" s="67"/>
      <c r="B392" s="67"/>
      <c r="C392" s="67"/>
      <c r="D392" s="68"/>
      <c r="E392" s="67"/>
      <c r="F392" s="67"/>
      <c r="G392" s="67"/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</row>
    <row r="393" spans="1:26" ht="12.75" customHeight="1">
      <c r="A393" s="67"/>
      <c r="B393" s="67"/>
      <c r="C393" s="67"/>
      <c r="D393" s="68"/>
      <c r="E393" s="67"/>
      <c r="F393" s="67"/>
      <c r="G393" s="67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</row>
    <row r="394" spans="1:26" ht="12.75" customHeight="1">
      <c r="A394" s="67"/>
      <c r="B394" s="67"/>
      <c r="C394" s="67"/>
      <c r="D394" s="68"/>
      <c r="E394" s="67"/>
      <c r="F394" s="67"/>
      <c r="G394" s="67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</row>
    <row r="395" spans="1:26" ht="12.75" customHeight="1">
      <c r="A395" s="67"/>
      <c r="B395" s="67"/>
      <c r="C395" s="67"/>
      <c r="D395" s="68"/>
      <c r="E395" s="67"/>
      <c r="F395" s="67"/>
      <c r="G395" s="67"/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</row>
    <row r="396" spans="1:26" ht="12.75" customHeight="1">
      <c r="A396" s="67"/>
      <c r="B396" s="67"/>
      <c r="C396" s="67"/>
      <c r="D396" s="68"/>
      <c r="E396" s="67"/>
      <c r="F396" s="67"/>
      <c r="G396" s="67"/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</row>
    <row r="397" spans="1:26" ht="12.75" customHeight="1">
      <c r="A397" s="67"/>
      <c r="B397" s="67"/>
      <c r="C397" s="67"/>
      <c r="D397" s="68"/>
      <c r="E397" s="67"/>
      <c r="F397" s="67"/>
      <c r="G397" s="67"/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</row>
    <row r="398" spans="1:26" ht="12.75" customHeight="1">
      <c r="A398" s="67"/>
      <c r="B398" s="67"/>
      <c r="C398" s="67"/>
      <c r="D398" s="68"/>
      <c r="E398" s="67"/>
      <c r="F398" s="67"/>
      <c r="G398" s="67"/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</row>
    <row r="399" spans="1:26" ht="12.75" customHeight="1">
      <c r="A399" s="67"/>
      <c r="B399" s="67"/>
      <c r="C399" s="67"/>
      <c r="D399" s="68"/>
      <c r="E399" s="67"/>
      <c r="F399" s="67"/>
      <c r="G399" s="67"/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</row>
    <row r="400" spans="1:26" ht="12.75" customHeight="1">
      <c r="A400" s="67"/>
      <c r="B400" s="67"/>
      <c r="C400" s="67"/>
      <c r="D400" s="68"/>
      <c r="E400" s="67"/>
      <c r="F400" s="67"/>
      <c r="G400" s="67"/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</row>
    <row r="401" spans="1:26" ht="12.75" customHeight="1">
      <c r="A401" s="67"/>
      <c r="B401" s="67"/>
      <c r="C401" s="67"/>
      <c r="D401" s="68"/>
      <c r="E401" s="67"/>
      <c r="F401" s="67"/>
      <c r="G401" s="67"/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</row>
    <row r="402" spans="1:26" ht="12.75" customHeight="1">
      <c r="A402" s="67"/>
      <c r="B402" s="67"/>
      <c r="C402" s="67"/>
      <c r="D402" s="68"/>
      <c r="E402" s="67"/>
      <c r="F402" s="67"/>
      <c r="G402" s="67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</row>
    <row r="403" spans="1:26" ht="12.75" customHeight="1">
      <c r="A403" s="67"/>
      <c r="B403" s="67"/>
      <c r="C403" s="67"/>
      <c r="D403" s="68"/>
      <c r="E403" s="67"/>
      <c r="F403" s="67"/>
      <c r="G403" s="67"/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</row>
    <row r="404" spans="1:26" ht="12.75" customHeight="1">
      <c r="A404" s="67"/>
      <c r="B404" s="67"/>
      <c r="C404" s="67"/>
      <c r="D404" s="68"/>
      <c r="E404" s="67"/>
      <c r="F404" s="67"/>
      <c r="G404" s="67"/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</row>
    <row r="405" spans="1:26" ht="12.75" customHeight="1">
      <c r="A405" s="67"/>
      <c r="B405" s="67"/>
      <c r="C405" s="67"/>
      <c r="D405" s="68"/>
      <c r="E405" s="67"/>
      <c r="F405" s="67"/>
      <c r="G405" s="67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</row>
    <row r="406" spans="1:26" ht="12.75" customHeight="1">
      <c r="A406" s="67"/>
      <c r="B406" s="67"/>
      <c r="C406" s="67"/>
      <c r="D406" s="68"/>
      <c r="E406" s="67"/>
      <c r="F406" s="67"/>
      <c r="G406" s="67"/>
      <c r="H406" s="67"/>
      <c r="I406" s="67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</row>
    <row r="407" spans="1:26" ht="12.75" customHeight="1">
      <c r="A407" s="67"/>
      <c r="B407" s="67"/>
      <c r="C407" s="67"/>
      <c r="D407" s="68"/>
      <c r="E407" s="67"/>
      <c r="F407" s="67"/>
      <c r="G407" s="67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</row>
    <row r="408" spans="1:26" ht="12.75" customHeight="1">
      <c r="A408" s="67"/>
      <c r="B408" s="67"/>
      <c r="C408" s="67"/>
      <c r="D408" s="68"/>
      <c r="E408" s="67"/>
      <c r="F408" s="67"/>
      <c r="G408" s="67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</row>
    <row r="409" spans="1:26" ht="12.75" customHeight="1">
      <c r="A409" s="67"/>
      <c r="B409" s="67"/>
      <c r="C409" s="67"/>
      <c r="D409" s="68"/>
      <c r="E409" s="67"/>
      <c r="F409" s="67"/>
      <c r="G409" s="67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</row>
    <row r="410" spans="1:26" ht="12.75" customHeight="1">
      <c r="A410" s="67"/>
      <c r="B410" s="67"/>
      <c r="C410" s="67"/>
      <c r="D410" s="68"/>
      <c r="E410" s="67"/>
      <c r="F410" s="67"/>
      <c r="G410" s="67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</row>
    <row r="411" spans="1:26" ht="12.75" customHeight="1">
      <c r="A411" s="67"/>
      <c r="B411" s="67"/>
      <c r="C411" s="67"/>
      <c r="D411" s="68"/>
      <c r="E411" s="67"/>
      <c r="F411" s="67"/>
      <c r="G411" s="67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</row>
    <row r="412" spans="1:26" ht="12.75" customHeight="1">
      <c r="A412" s="67"/>
      <c r="B412" s="67"/>
      <c r="C412" s="67"/>
      <c r="D412" s="68"/>
      <c r="E412" s="67"/>
      <c r="F412" s="67"/>
      <c r="G412" s="67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</row>
    <row r="413" spans="1:26" ht="12.75" customHeight="1">
      <c r="A413" s="67"/>
      <c r="B413" s="67"/>
      <c r="C413" s="67"/>
      <c r="D413" s="68"/>
      <c r="E413" s="67"/>
      <c r="F413" s="67"/>
      <c r="G413" s="67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</row>
    <row r="414" spans="1:26" ht="12.75" customHeight="1">
      <c r="A414" s="67"/>
      <c r="B414" s="67"/>
      <c r="C414" s="67"/>
      <c r="D414" s="68"/>
      <c r="E414" s="67"/>
      <c r="F414" s="67"/>
      <c r="G414" s="67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</row>
    <row r="415" spans="1:26" ht="12.75" customHeight="1">
      <c r="A415" s="67"/>
      <c r="B415" s="67"/>
      <c r="C415" s="67"/>
      <c r="D415" s="68"/>
      <c r="E415" s="67"/>
      <c r="F415" s="67"/>
      <c r="G415" s="67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</row>
    <row r="416" spans="1:26" ht="12.75" customHeight="1">
      <c r="A416" s="67"/>
      <c r="B416" s="67"/>
      <c r="C416" s="67"/>
      <c r="D416" s="68"/>
      <c r="E416" s="67"/>
      <c r="F416" s="67"/>
      <c r="G416" s="67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</row>
    <row r="417" spans="1:26" ht="12.75" customHeight="1">
      <c r="A417" s="67"/>
      <c r="B417" s="67"/>
      <c r="C417" s="67"/>
      <c r="D417" s="68"/>
      <c r="E417" s="67"/>
      <c r="F417" s="67"/>
      <c r="G417" s="67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</row>
    <row r="418" spans="1:26" ht="12.75" customHeight="1">
      <c r="A418" s="67"/>
      <c r="B418" s="67"/>
      <c r="C418" s="67"/>
      <c r="D418" s="68"/>
      <c r="E418" s="67"/>
      <c r="F418" s="67"/>
      <c r="G418" s="67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</row>
    <row r="419" spans="1:26" ht="12.75" customHeight="1">
      <c r="A419" s="67"/>
      <c r="B419" s="67"/>
      <c r="C419" s="67"/>
      <c r="D419" s="68"/>
      <c r="E419" s="67"/>
      <c r="F419" s="67"/>
      <c r="G419" s="67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</row>
    <row r="420" spans="1:26" ht="12.75" customHeight="1">
      <c r="A420" s="67"/>
      <c r="B420" s="67"/>
      <c r="C420" s="67"/>
      <c r="D420" s="68"/>
      <c r="E420" s="67"/>
      <c r="F420" s="67"/>
      <c r="G420" s="67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</row>
    <row r="421" spans="1:26" ht="12.75" customHeight="1">
      <c r="A421" s="67"/>
      <c r="B421" s="67"/>
      <c r="C421" s="67"/>
      <c r="D421" s="68"/>
      <c r="E421" s="67"/>
      <c r="F421" s="67"/>
      <c r="G421" s="67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</row>
    <row r="422" spans="1:26" ht="12.75" customHeight="1">
      <c r="A422" s="67"/>
      <c r="B422" s="67"/>
      <c r="C422" s="67"/>
      <c r="D422" s="68"/>
      <c r="E422" s="67"/>
      <c r="F422" s="67"/>
      <c r="G422" s="67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</row>
    <row r="423" spans="1:26" ht="12.75" customHeight="1">
      <c r="A423" s="67"/>
      <c r="B423" s="67"/>
      <c r="C423" s="67"/>
      <c r="D423" s="68"/>
      <c r="E423" s="67"/>
      <c r="F423" s="67"/>
      <c r="G423" s="67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</row>
    <row r="424" spans="1:26" ht="12.75" customHeight="1">
      <c r="A424" s="67"/>
      <c r="B424" s="67"/>
      <c r="C424" s="67"/>
      <c r="D424" s="68"/>
      <c r="E424" s="67"/>
      <c r="F424" s="67"/>
      <c r="G424" s="67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</row>
    <row r="425" spans="1:26" ht="12.75" customHeight="1">
      <c r="A425" s="67"/>
      <c r="B425" s="67"/>
      <c r="C425" s="67"/>
      <c r="D425" s="68"/>
      <c r="E425" s="67"/>
      <c r="F425" s="67"/>
      <c r="G425" s="67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</row>
    <row r="426" spans="1:26" ht="12.75" customHeight="1">
      <c r="A426" s="67"/>
      <c r="B426" s="67"/>
      <c r="C426" s="67"/>
      <c r="D426" s="68"/>
      <c r="E426" s="67"/>
      <c r="F426" s="67"/>
      <c r="G426" s="67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</row>
    <row r="427" spans="1:26" ht="12.75" customHeight="1">
      <c r="A427" s="67"/>
      <c r="B427" s="67"/>
      <c r="C427" s="67"/>
      <c r="D427" s="68"/>
      <c r="E427" s="67"/>
      <c r="F427" s="67"/>
      <c r="G427" s="67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</row>
    <row r="428" spans="1:26" ht="12.75" customHeight="1">
      <c r="A428" s="67"/>
      <c r="B428" s="67"/>
      <c r="C428" s="67"/>
      <c r="D428" s="68"/>
      <c r="E428" s="67"/>
      <c r="F428" s="67"/>
      <c r="G428" s="67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</row>
    <row r="429" spans="1:26" ht="12.75" customHeight="1">
      <c r="A429" s="67"/>
      <c r="B429" s="67"/>
      <c r="C429" s="67"/>
      <c r="D429" s="68"/>
      <c r="E429" s="67"/>
      <c r="F429" s="67"/>
      <c r="G429" s="67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</row>
    <row r="430" spans="1:26" ht="12.75" customHeight="1">
      <c r="A430" s="67"/>
      <c r="B430" s="67"/>
      <c r="C430" s="67"/>
      <c r="D430" s="68"/>
      <c r="E430" s="67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</row>
    <row r="431" spans="1:26" ht="12.75" customHeight="1">
      <c r="A431" s="67"/>
      <c r="B431" s="67"/>
      <c r="C431" s="67"/>
      <c r="D431" s="68"/>
      <c r="E431" s="67"/>
      <c r="F431" s="67"/>
      <c r="G431" s="67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</row>
    <row r="432" spans="1:26" ht="12.75" customHeight="1">
      <c r="A432" s="67"/>
      <c r="B432" s="67"/>
      <c r="C432" s="67"/>
      <c r="D432" s="68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</row>
    <row r="433" spans="1:26" ht="12.75" customHeight="1">
      <c r="A433" s="67"/>
      <c r="B433" s="67"/>
      <c r="C433" s="67"/>
      <c r="D433" s="68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</row>
    <row r="434" spans="1:26" ht="12.75" customHeight="1">
      <c r="A434" s="67"/>
      <c r="B434" s="67"/>
      <c r="C434" s="67"/>
      <c r="D434" s="68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</row>
    <row r="435" spans="1:26" ht="12.75" customHeight="1">
      <c r="A435" s="67"/>
      <c r="B435" s="67"/>
      <c r="C435" s="67"/>
      <c r="D435" s="68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</row>
    <row r="436" spans="1:26" ht="12.75" customHeight="1">
      <c r="A436" s="67"/>
      <c r="B436" s="67"/>
      <c r="C436" s="67"/>
      <c r="D436" s="68"/>
      <c r="E436" s="67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</row>
    <row r="437" spans="1:26" ht="12.75" customHeight="1">
      <c r="A437" s="67"/>
      <c r="B437" s="67"/>
      <c r="C437" s="67"/>
      <c r="D437" s="68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</row>
    <row r="438" spans="1:26" ht="12.75" customHeight="1">
      <c r="A438" s="67"/>
      <c r="B438" s="67"/>
      <c r="C438" s="67"/>
      <c r="D438" s="68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</row>
    <row r="439" spans="1:26" ht="12.75" customHeight="1">
      <c r="A439" s="67"/>
      <c r="B439" s="67"/>
      <c r="C439" s="67"/>
      <c r="D439" s="68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</row>
    <row r="440" spans="1:26" ht="12.75" customHeight="1">
      <c r="A440" s="67"/>
      <c r="B440" s="67"/>
      <c r="C440" s="67"/>
      <c r="D440" s="68"/>
      <c r="E440" s="67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</row>
    <row r="441" spans="1:26" ht="12.75" customHeight="1">
      <c r="A441" s="67"/>
      <c r="B441" s="67"/>
      <c r="C441" s="67"/>
      <c r="D441" s="68"/>
      <c r="E441" s="67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</row>
    <row r="442" spans="1:26" ht="12.75" customHeight="1">
      <c r="A442" s="67"/>
      <c r="B442" s="67"/>
      <c r="C442" s="67"/>
      <c r="D442" s="68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</row>
    <row r="443" spans="1:26" ht="12.75" customHeight="1">
      <c r="A443" s="67"/>
      <c r="B443" s="67"/>
      <c r="C443" s="67"/>
      <c r="D443" s="68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</row>
    <row r="444" spans="1:26" ht="12.75" customHeight="1">
      <c r="A444" s="67"/>
      <c r="B444" s="67"/>
      <c r="C444" s="67"/>
      <c r="D444" s="68"/>
      <c r="E444" s="67"/>
      <c r="F444" s="67"/>
      <c r="G444" s="67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</row>
    <row r="445" spans="1:26" ht="12.75" customHeight="1">
      <c r="A445" s="67"/>
      <c r="B445" s="67"/>
      <c r="C445" s="67"/>
      <c r="D445" s="68"/>
      <c r="E445" s="67"/>
      <c r="F445" s="67"/>
      <c r="G445" s="67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</row>
    <row r="446" spans="1:26" ht="12.75" customHeight="1">
      <c r="A446" s="67"/>
      <c r="B446" s="67"/>
      <c r="C446" s="67"/>
      <c r="D446" s="68"/>
      <c r="E446" s="67"/>
      <c r="F446" s="67"/>
      <c r="G446" s="67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</row>
    <row r="447" spans="1:26" ht="12.75" customHeight="1">
      <c r="A447" s="67"/>
      <c r="B447" s="67"/>
      <c r="C447" s="67"/>
      <c r="D447" s="68"/>
      <c r="E447" s="67"/>
      <c r="F447" s="67"/>
      <c r="G447" s="67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</row>
    <row r="448" spans="1:26" ht="12.75" customHeight="1">
      <c r="A448" s="67"/>
      <c r="B448" s="67"/>
      <c r="C448" s="67"/>
      <c r="D448" s="68"/>
      <c r="E448" s="67"/>
      <c r="F448" s="67"/>
      <c r="G448" s="67"/>
      <c r="H448" s="67"/>
      <c r="I448" s="67"/>
      <c r="J448" s="67"/>
      <c r="K448" s="67"/>
      <c r="L448" s="67"/>
      <c r="M448" s="67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</row>
    <row r="449" spans="1:26" ht="12.75" customHeight="1">
      <c r="A449" s="67"/>
      <c r="B449" s="67"/>
      <c r="C449" s="67"/>
      <c r="D449" s="68"/>
      <c r="E449" s="67"/>
      <c r="F449" s="67"/>
      <c r="G449" s="67"/>
      <c r="H449" s="67"/>
      <c r="I449" s="67"/>
      <c r="J449" s="67"/>
      <c r="K449" s="67"/>
      <c r="L449" s="67"/>
      <c r="M449" s="67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</row>
    <row r="450" spans="1:26" ht="12.75" customHeight="1">
      <c r="A450" s="67"/>
      <c r="B450" s="67"/>
      <c r="C450" s="67"/>
      <c r="D450" s="68"/>
      <c r="E450" s="67"/>
      <c r="F450" s="67"/>
      <c r="G450" s="67"/>
      <c r="H450" s="67"/>
      <c r="I450" s="67"/>
      <c r="J450" s="67"/>
      <c r="K450" s="67"/>
      <c r="L450" s="67"/>
      <c r="M450" s="67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</row>
    <row r="451" spans="1:26" ht="12.75" customHeight="1">
      <c r="A451" s="67"/>
      <c r="B451" s="67"/>
      <c r="C451" s="67"/>
      <c r="D451" s="68"/>
      <c r="E451" s="67"/>
      <c r="F451" s="67"/>
      <c r="G451" s="67"/>
      <c r="H451" s="67"/>
      <c r="I451" s="67"/>
      <c r="J451" s="67"/>
      <c r="K451" s="67"/>
      <c r="L451" s="67"/>
      <c r="M451" s="67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</row>
    <row r="452" spans="1:26" ht="12.75" customHeight="1">
      <c r="A452" s="67"/>
      <c r="B452" s="67"/>
      <c r="C452" s="67"/>
      <c r="D452" s="68"/>
      <c r="E452" s="67"/>
      <c r="F452" s="67"/>
      <c r="G452" s="67"/>
      <c r="H452" s="67"/>
      <c r="I452" s="67"/>
      <c r="J452" s="67"/>
      <c r="K452" s="67"/>
      <c r="L452" s="67"/>
      <c r="M452" s="67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</row>
    <row r="453" spans="1:26" ht="12.75" customHeight="1">
      <c r="A453" s="67"/>
      <c r="B453" s="67"/>
      <c r="C453" s="67"/>
      <c r="D453" s="68"/>
      <c r="E453" s="67"/>
      <c r="F453" s="67"/>
      <c r="G453" s="67"/>
      <c r="H453" s="67"/>
      <c r="I453" s="67"/>
      <c r="J453" s="67"/>
      <c r="K453" s="67"/>
      <c r="L453" s="67"/>
      <c r="M453" s="67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</row>
    <row r="454" spans="1:26" ht="12.75" customHeight="1">
      <c r="A454" s="67"/>
      <c r="B454" s="67"/>
      <c r="C454" s="67"/>
      <c r="D454" s="68"/>
      <c r="E454" s="67"/>
      <c r="F454" s="67"/>
      <c r="G454" s="67"/>
      <c r="H454" s="67"/>
      <c r="I454" s="67"/>
      <c r="J454" s="67"/>
      <c r="K454" s="67"/>
      <c r="L454" s="67"/>
      <c r="M454" s="67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</row>
    <row r="455" spans="1:26" ht="12.75" customHeight="1">
      <c r="A455" s="67"/>
      <c r="B455" s="67"/>
      <c r="C455" s="67"/>
      <c r="D455" s="68"/>
      <c r="E455" s="67"/>
      <c r="F455" s="67"/>
      <c r="G455" s="67"/>
      <c r="H455" s="67"/>
      <c r="I455" s="67"/>
      <c r="J455" s="67"/>
      <c r="K455" s="67"/>
      <c r="L455" s="67"/>
      <c r="M455" s="67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</row>
    <row r="456" spans="1:26" ht="12.75" customHeight="1">
      <c r="A456" s="67"/>
      <c r="B456" s="67"/>
      <c r="C456" s="67"/>
      <c r="D456" s="68"/>
      <c r="E456" s="67"/>
      <c r="F456" s="67"/>
      <c r="G456" s="67"/>
      <c r="H456" s="67"/>
      <c r="I456" s="67"/>
      <c r="J456" s="67"/>
      <c r="K456" s="67"/>
      <c r="L456" s="67"/>
      <c r="M456" s="67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</row>
    <row r="457" spans="1:26" ht="12.75" customHeight="1">
      <c r="A457" s="67"/>
      <c r="B457" s="67"/>
      <c r="C457" s="67"/>
      <c r="D457" s="68"/>
      <c r="E457" s="67"/>
      <c r="F457" s="67"/>
      <c r="G457" s="67"/>
      <c r="H457" s="67"/>
      <c r="I457" s="67"/>
      <c r="J457" s="67"/>
      <c r="K457" s="67"/>
      <c r="L457" s="67"/>
      <c r="M457" s="67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</row>
    <row r="458" spans="1:26" ht="12.75" customHeight="1">
      <c r="A458" s="67"/>
      <c r="B458" s="67"/>
      <c r="C458" s="67"/>
      <c r="D458" s="68"/>
      <c r="E458" s="67"/>
      <c r="F458" s="67"/>
      <c r="G458" s="67"/>
      <c r="H458" s="67"/>
      <c r="I458" s="67"/>
      <c r="J458" s="67"/>
      <c r="K458" s="67"/>
      <c r="L458" s="67"/>
      <c r="M458" s="67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</row>
    <row r="459" spans="1:26" ht="12.75" customHeight="1">
      <c r="A459" s="67"/>
      <c r="B459" s="67"/>
      <c r="C459" s="67"/>
      <c r="D459" s="68"/>
      <c r="E459" s="67"/>
      <c r="F459" s="67"/>
      <c r="G459" s="67"/>
      <c r="H459" s="67"/>
      <c r="I459" s="67"/>
      <c r="J459" s="67"/>
      <c r="K459" s="67"/>
      <c r="L459" s="67"/>
      <c r="M459" s="67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</row>
    <row r="460" spans="1:26" ht="12.75" customHeight="1">
      <c r="A460" s="67"/>
      <c r="B460" s="67"/>
      <c r="C460" s="67"/>
      <c r="D460" s="68"/>
      <c r="E460" s="67"/>
      <c r="F460" s="67"/>
      <c r="G460" s="67"/>
      <c r="H460" s="67"/>
      <c r="I460" s="67"/>
      <c r="J460" s="67"/>
      <c r="K460" s="67"/>
      <c r="L460" s="67"/>
      <c r="M460" s="67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</row>
    <row r="461" spans="1:26" ht="12.75" customHeight="1">
      <c r="A461" s="67"/>
      <c r="B461" s="67"/>
      <c r="C461" s="67"/>
      <c r="D461" s="68"/>
      <c r="E461" s="67"/>
      <c r="F461" s="67"/>
      <c r="G461" s="67"/>
      <c r="H461" s="67"/>
      <c r="I461" s="67"/>
      <c r="J461" s="67"/>
      <c r="K461" s="67"/>
      <c r="L461" s="67"/>
      <c r="M461" s="67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</row>
    <row r="462" spans="1:26" ht="12.75" customHeight="1">
      <c r="A462" s="67"/>
      <c r="B462" s="67"/>
      <c r="C462" s="67"/>
      <c r="D462" s="68"/>
      <c r="E462" s="67"/>
      <c r="F462" s="67"/>
      <c r="G462" s="67"/>
      <c r="H462" s="67"/>
      <c r="I462" s="67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</row>
    <row r="463" spans="1:26" ht="12.75" customHeight="1">
      <c r="A463" s="67"/>
      <c r="B463" s="67"/>
      <c r="C463" s="67"/>
      <c r="D463" s="68"/>
      <c r="E463" s="67"/>
      <c r="F463" s="67"/>
      <c r="G463" s="67"/>
      <c r="H463" s="67"/>
      <c r="I463" s="67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</row>
    <row r="464" spans="1:26" ht="12.75" customHeight="1">
      <c r="A464" s="67"/>
      <c r="B464" s="67"/>
      <c r="C464" s="67"/>
      <c r="D464" s="68"/>
      <c r="E464" s="67"/>
      <c r="F464" s="67"/>
      <c r="G464" s="67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</row>
    <row r="465" spans="1:26" ht="12.75" customHeight="1">
      <c r="A465" s="67"/>
      <c r="B465" s="67"/>
      <c r="C465" s="67"/>
      <c r="D465" s="68"/>
      <c r="E465" s="67"/>
      <c r="F465" s="67"/>
      <c r="G465" s="67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</row>
    <row r="466" spans="1:26" ht="12.75" customHeight="1">
      <c r="A466" s="67"/>
      <c r="B466" s="67"/>
      <c r="C466" s="67"/>
      <c r="D466" s="68"/>
      <c r="E466" s="67"/>
      <c r="F466" s="67"/>
      <c r="G466" s="67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</row>
    <row r="467" spans="1:26" ht="12.75" customHeight="1">
      <c r="A467" s="67"/>
      <c r="B467" s="67"/>
      <c r="C467" s="67"/>
      <c r="D467" s="68"/>
      <c r="E467" s="67"/>
      <c r="F467" s="67"/>
      <c r="G467" s="67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</row>
    <row r="468" spans="1:26" ht="12.75" customHeight="1">
      <c r="A468" s="67"/>
      <c r="B468" s="67"/>
      <c r="C468" s="67"/>
      <c r="D468" s="68"/>
      <c r="E468" s="67"/>
      <c r="F468" s="67"/>
      <c r="G468" s="67"/>
      <c r="H468" s="67"/>
      <c r="I468" s="67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</row>
    <row r="469" spans="1:26" ht="12.75" customHeight="1">
      <c r="A469" s="67"/>
      <c r="B469" s="67"/>
      <c r="C469" s="67"/>
      <c r="D469" s="68"/>
      <c r="E469" s="67"/>
      <c r="F469" s="67"/>
      <c r="G469" s="67"/>
      <c r="H469" s="67"/>
      <c r="I469" s="67"/>
      <c r="J469" s="67"/>
      <c r="K469" s="67"/>
      <c r="L469" s="67"/>
      <c r="M469" s="67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</row>
    <row r="470" spans="1:26" ht="12.75" customHeight="1">
      <c r="A470" s="67"/>
      <c r="B470" s="67"/>
      <c r="C470" s="67"/>
      <c r="D470" s="68"/>
      <c r="E470" s="67"/>
      <c r="F470" s="67"/>
      <c r="G470" s="67"/>
      <c r="H470" s="67"/>
      <c r="I470" s="67"/>
      <c r="J470" s="67"/>
      <c r="K470" s="67"/>
      <c r="L470" s="67"/>
      <c r="M470" s="67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</row>
    <row r="471" spans="1:26" ht="12.75" customHeight="1">
      <c r="A471" s="67"/>
      <c r="B471" s="67"/>
      <c r="C471" s="67"/>
      <c r="D471" s="68"/>
      <c r="E471" s="67"/>
      <c r="F471" s="67"/>
      <c r="G471" s="67"/>
      <c r="H471" s="67"/>
      <c r="I471" s="67"/>
      <c r="J471" s="67"/>
      <c r="K471" s="67"/>
      <c r="L471" s="67"/>
      <c r="M471" s="67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</row>
    <row r="472" spans="1:26" ht="12.75" customHeight="1">
      <c r="A472" s="67"/>
      <c r="B472" s="67"/>
      <c r="C472" s="67"/>
      <c r="D472" s="68"/>
      <c r="E472" s="67"/>
      <c r="F472" s="67"/>
      <c r="G472" s="67"/>
      <c r="H472" s="67"/>
      <c r="I472" s="67"/>
      <c r="J472" s="67"/>
      <c r="K472" s="67"/>
      <c r="L472" s="67"/>
      <c r="M472" s="67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</row>
    <row r="473" spans="1:26" ht="12.75" customHeight="1">
      <c r="A473" s="67"/>
      <c r="B473" s="67"/>
      <c r="C473" s="67"/>
      <c r="D473" s="68"/>
      <c r="E473" s="67"/>
      <c r="F473" s="67"/>
      <c r="G473" s="67"/>
      <c r="H473" s="67"/>
      <c r="I473" s="67"/>
      <c r="J473" s="67"/>
      <c r="K473" s="67"/>
      <c r="L473" s="67"/>
      <c r="M473" s="67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</row>
    <row r="474" spans="1:26" ht="12.75" customHeight="1">
      <c r="A474" s="67"/>
      <c r="B474" s="67"/>
      <c r="C474" s="67"/>
      <c r="D474" s="68"/>
      <c r="E474" s="67"/>
      <c r="F474" s="67"/>
      <c r="G474" s="67"/>
      <c r="H474" s="67"/>
      <c r="I474" s="67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</row>
    <row r="475" spans="1:26" ht="12.75" customHeight="1">
      <c r="A475" s="67"/>
      <c r="B475" s="67"/>
      <c r="C475" s="67"/>
      <c r="D475" s="68"/>
      <c r="E475" s="67"/>
      <c r="F475" s="67"/>
      <c r="G475" s="67"/>
      <c r="H475" s="67"/>
      <c r="I475" s="67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</row>
    <row r="476" spans="1:26" ht="12.75" customHeight="1">
      <c r="A476" s="67"/>
      <c r="B476" s="67"/>
      <c r="C476" s="67"/>
      <c r="D476" s="68"/>
      <c r="E476" s="67"/>
      <c r="F476" s="67"/>
      <c r="G476" s="67"/>
      <c r="H476" s="67"/>
      <c r="I476" s="67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</row>
    <row r="477" spans="1:26" ht="12.75" customHeight="1">
      <c r="A477" s="67"/>
      <c r="B477" s="67"/>
      <c r="C477" s="67"/>
      <c r="D477" s="68"/>
      <c r="E477" s="67"/>
      <c r="F477" s="67"/>
      <c r="G477" s="67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</row>
    <row r="478" spans="1:26" ht="12.75" customHeight="1">
      <c r="A478" s="67"/>
      <c r="B478" s="67"/>
      <c r="C478" s="67"/>
      <c r="D478" s="68"/>
      <c r="E478" s="67"/>
      <c r="F478" s="67"/>
      <c r="G478" s="67"/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</row>
    <row r="479" spans="1:26" ht="12.75" customHeight="1">
      <c r="A479" s="67"/>
      <c r="B479" s="67"/>
      <c r="C479" s="67"/>
      <c r="D479" s="68"/>
      <c r="E479" s="67"/>
      <c r="F479" s="67"/>
      <c r="G479" s="67"/>
      <c r="H479" s="67"/>
      <c r="I479" s="67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</row>
    <row r="480" spans="1:26" ht="12.75" customHeight="1">
      <c r="A480" s="67"/>
      <c r="B480" s="67"/>
      <c r="C480" s="67"/>
      <c r="D480" s="68"/>
      <c r="E480" s="67"/>
      <c r="F480" s="67"/>
      <c r="G480" s="67"/>
      <c r="H480" s="67"/>
      <c r="I480" s="67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</row>
    <row r="481" spans="1:26" ht="12.75" customHeight="1">
      <c r="A481" s="67"/>
      <c r="B481" s="67"/>
      <c r="C481" s="67"/>
      <c r="D481" s="68"/>
      <c r="E481" s="67"/>
      <c r="F481" s="67"/>
      <c r="G481" s="67"/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</row>
    <row r="482" spans="1:26" ht="12.75" customHeight="1">
      <c r="A482" s="67"/>
      <c r="B482" s="67"/>
      <c r="C482" s="67"/>
      <c r="D482" s="68"/>
      <c r="E482" s="67"/>
      <c r="F482" s="67"/>
      <c r="G482" s="67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</row>
    <row r="483" spans="1:26" ht="12.75" customHeight="1">
      <c r="A483" s="67"/>
      <c r="B483" s="67"/>
      <c r="C483" s="67"/>
      <c r="D483" s="68"/>
      <c r="E483" s="67"/>
      <c r="F483" s="67"/>
      <c r="G483" s="67"/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</row>
    <row r="484" spans="1:26" ht="12.75" customHeight="1">
      <c r="A484" s="67"/>
      <c r="B484" s="67"/>
      <c r="C484" s="67"/>
      <c r="D484" s="68"/>
      <c r="E484" s="67"/>
      <c r="F484" s="67"/>
      <c r="G484" s="67"/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</row>
    <row r="485" spans="1:26" ht="12.75" customHeight="1">
      <c r="A485" s="67"/>
      <c r="B485" s="67"/>
      <c r="C485" s="67"/>
      <c r="D485" s="68"/>
      <c r="E485" s="67"/>
      <c r="F485" s="67"/>
      <c r="G485" s="67"/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</row>
    <row r="486" spans="1:26" ht="12.75" customHeight="1">
      <c r="A486" s="67"/>
      <c r="B486" s="67"/>
      <c r="C486" s="67"/>
      <c r="D486" s="68"/>
      <c r="E486" s="67"/>
      <c r="F486" s="67"/>
      <c r="G486" s="67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</row>
    <row r="487" spans="1:26" ht="12.75" customHeight="1">
      <c r="A487" s="67"/>
      <c r="B487" s="67"/>
      <c r="C487" s="67"/>
      <c r="D487" s="68"/>
      <c r="E487" s="67"/>
      <c r="F487" s="67"/>
      <c r="G487" s="67"/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</row>
    <row r="488" spans="1:26" ht="12.75" customHeight="1">
      <c r="A488" s="67"/>
      <c r="B488" s="67"/>
      <c r="C488" s="67"/>
      <c r="D488" s="68"/>
      <c r="E488" s="67"/>
      <c r="F488" s="67"/>
      <c r="G488" s="67"/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</row>
    <row r="489" spans="1:26" ht="12.75" customHeight="1">
      <c r="A489" s="67"/>
      <c r="B489" s="67"/>
      <c r="C489" s="67"/>
      <c r="D489" s="68"/>
      <c r="E489" s="67"/>
      <c r="F489" s="67"/>
      <c r="G489" s="67"/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</row>
    <row r="490" spans="1:26" ht="12.75" customHeight="1">
      <c r="A490" s="67"/>
      <c r="B490" s="67"/>
      <c r="C490" s="67"/>
      <c r="D490" s="68"/>
      <c r="E490" s="67"/>
      <c r="F490" s="67"/>
      <c r="G490" s="67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</row>
    <row r="491" spans="1:26" ht="12.75" customHeight="1">
      <c r="A491" s="67"/>
      <c r="B491" s="67"/>
      <c r="C491" s="67"/>
      <c r="D491" s="68"/>
      <c r="E491" s="67"/>
      <c r="F491" s="67"/>
      <c r="G491" s="67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</row>
    <row r="492" spans="1:26" ht="12.75" customHeight="1">
      <c r="A492" s="67"/>
      <c r="B492" s="67"/>
      <c r="C492" s="67"/>
      <c r="D492" s="68"/>
      <c r="E492" s="67"/>
      <c r="F492" s="67"/>
      <c r="G492" s="67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</row>
    <row r="493" spans="1:26" ht="12.75" customHeight="1">
      <c r="A493" s="67"/>
      <c r="B493" s="67"/>
      <c r="C493" s="67"/>
      <c r="D493" s="68"/>
      <c r="E493" s="67"/>
      <c r="F493" s="67"/>
      <c r="G493" s="67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</row>
    <row r="494" spans="1:26" ht="12.75" customHeight="1">
      <c r="A494" s="67"/>
      <c r="B494" s="67"/>
      <c r="C494" s="67"/>
      <c r="D494" s="68"/>
      <c r="E494" s="67"/>
      <c r="F494" s="67"/>
      <c r="G494" s="67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</row>
    <row r="495" spans="1:26" ht="12.75" customHeight="1">
      <c r="A495" s="67"/>
      <c r="B495" s="67"/>
      <c r="C495" s="67"/>
      <c r="D495" s="68"/>
      <c r="E495" s="67"/>
      <c r="F495" s="67"/>
      <c r="G495" s="67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</row>
    <row r="496" spans="1:26" ht="12.75" customHeight="1">
      <c r="A496" s="67"/>
      <c r="B496" s="67"/>
      <c r="C496" s="67"/>
      <c r="D496" s="68"/>
      <c r="E496" s="67"/>
      <c r="F496" s="67"/>
      <c r="G496" s="67"/>
      <c r="H496" s="67"/>
      <c r="I496" s="67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</row>
    <row r="497" spans="1:26" ht="12.75" customHeight="1">
      <c r="A497" s="67"/>
      <c r="B497" s="67"/>
      <c r="C497" s="67"/>
      <c r="D497" s="68"/>
      <c r="E497" s="67"/>
      <c r="F497" s="67"/>
      <c r="G497" s="67"/>
      <c r="H497" s="67"/>
      <c r="I497" s="67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</row>
    <row r="498" spans="1:26" ht="12.75" customHeight="1">
      <c r="A498" s="67"/>
      <c r="B498" s="67"/>
      <c r="C498" s="67"/>
      <c r="D498" s="68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</row>
    <row r="499" spans="1:26" ht="12.75" customHeight="1">
      <c r="A499" s="67"/>
      <c r="B499" s="67"/>
      <c r="C499" s="67"/>
      <c r="D499" s="68"/>
      <c r="E499" s="67"/>
      <c r="F499" s="67"/>
      <c r="G499" s="67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</row>
    <row r="500" spans="1:26" ht="12.75" customHeight="1">
      <c r="A500" s="67"/>
      <c r="B500" s="67"/>
      <c r="C500" s="67"/>
      <c r="D500" s="68"/>
      <c r="E500" s="67"/>
      <c r="F500" s="67"/>
      <c r="G500" s="67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</row>
    <row r="501" spans="1:26" ht="12.75" customHeight="1">
      <c r="A501" s="67"/>
      <c r="B501" s="67"/>
      <c r="C501" s="67"/>
      <c r="D501" s="68"/>
      <c r="E501" s="67"/>
      <c r="F501" s="67"/>
      <c r="G501" s="67"/>
      <c r="H501" s="67"/>
      <c r="I501" s="67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</row>
    <row r="502" spans="1:26" ht="12.75" customHeight="1">
      <c r="A502" s="67"/>
      <c r="B502" s="67"/>
      <c r="C502" s="67"/>
      <c r="D502" s="68"/>
      <c r="E502" s="67"/>
      <c r="F502" s="67"/>
      <c r="G502" s="67"/>
      <c r="H502" s="67"/>
      <c r="I502" s="67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</row>
    <row r="503" spans="1:26" ht="12.75" customHeight="1">
      <c r="A503" s="67"/>
      <c r="B503" s="67"/>
      <c r="C503" s="67"/>
      <c r="D503" s="68"/>
      <c r="E503" s="67"/>
      <c r="F503" s="67"/>
      <c r="G503" s="67"/>
      <c r="H503" s="67"/>
      <c r="I503" s="67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</row>
    <row r="504" spans="1:26" ht="12.75" customHeight="1">
      <c r="A504" s="67"/>
      <c r="B504" s="67"/>
      <c r="C504" s="67"/>
      <c r="D504" s="68"/>
      <c r="E504" s="67"/>
      <c r="F504" s="67"/>
      <c r="G504" s="67"/>
      <c r="H504" s="67"/>
      <c r="I504" s="67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</row>
    <row r="505" spans="1:26" ht="12.75" customHeight="1">
      <c r="A505" s="67"/>
      <c r="B505" s="67"/>
      <c r="C505" s="67"/>
      <c r="D505" s="68"/>
      <c r="E505" s="67"/>
      <c r="F505" s="67"/>
      <c r="G505" s="67"/>
      <c r="H505" s="67"/>
      <c r="I505" s="67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</row>
    <row r="506" spans="1:26" ht="12.75" customHeight="1">
      <c r="A506" s="67"/>
      <c r="B506" s="67"/>
      <c r="C506" s="67"/>
      <c r="D506" s="68"/>
      <c r="E506" s="67"/>
      <c r="F506" s="67"/>
      <c r="G506" s="67"/>
      <c r="H506" s="67"/>
      <c r="I506" s="67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</row>
    <row r="507" spans="1:26" ht="12.75" customHeight="1">
      <c r="A507" s="67"/>
      <c r="B507" s="67"/>
      <c r="C507" s="67"/>
      <c r="D507" s="68"/>
      <c r="E507" s="67"/>
      <c r="F507" s="67"/>
      <c r="G507" s="67"/>
      <c r="H507" s="67"/>
      <c r="I507" s="67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</row>
    <row r="508" spans="1:26" ht="12.75" customHeight="1">
      <c r="A508" s="67"/>
      <c r="B508" s="67"/>
      <c r="C508" s="67"/>
      <c r="D508" s="68"/>
      <c r="E508" s="67"/>
      <c r="F508" s="67"/>
      <c r="G508" s="67"/>
      <c r="H508" s="67"/>
      <c r="I508" s="67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</row>
    <row r="509" spans="1:26" ht="12.75" customHeight="1">
      <c r="A509" s="67"/>
      <c r="B509" s="67"/>
      <c r="C509" s="67"/>
      <c r="D509" s="68"/>
      <c r="E509" s="67"/>
      <c r="F509" s="67"/>
      <c r="G509" s="67"/>
      <c r="H509" s="67"/>
      <c r="I509" s="67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</row>
    <row r="510" spans="1:26" ht="12.75" customHeight="1">
      <c r="A510" s="67"/>
      <c r="B510" s="67"/>
      <c r="C510" s="67"/>
      <c r="D510" s="68"/>
      <c r="E510" s="67"/>
      <c r="F510" s="67"/>
      <c r="G510" s="67"/>
      <c r="H510" s="67"/>
      <c r="I510" s="67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</row>
    <row r="511" spans="1:26" ht="12.75" customHeight="1">
      <c r="A511" s="67"/>
      <c r="B511" s="67"/>
      <c r="C511" s="67"/>
      <c r="D511" s="68"/>
      <c r="E511" s="67"/>
      <c r="F511" s="67"/>
      <c r="G511" s="67"/>
      <c r="H511" s="67"/>
      <c r="I511" s="67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</row>
    <row r="512" spans="1:26" ht="12.75" customHeight="1">
      <c r="A512" s="67"/>
      <c r="B512" s="67"/>
      <c r="C512" s="67"/>
      <c r="D512" s="68"/>
      <c r="E512" s="67"/>
      <c r="F512" s="67"/>
      <c r="G512" s="67"/>
      <c r="H512" s="67"/>
      <c r="I512" s="67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</row>
    <row r="513" spans="1:26" ht="12.75" customHeight="1">
      <c r="A513" s="67"/>
      <c r="B513" s="67"/>
      <c r="C513" s="67"/>
      <c r="D513" s="68"/>
      <c r="E513" s="67"/>
      <c r="F513" s="67"/>
      <c r="G513" s="67"/>
      <c r="H513" s="67"/>
      <c r="I513" s="67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</row>
    <row r="514" spans="1:26" ht="12.75" customHeight="1">
      <c r="A514" s="67"/>
      <c r="B514" s="67"/>
      <c r="C514" s="67"/>
      <c r="D514" s="68"/>
      <c r="E514" s="67"/>
      <c r="F514" s="67"/>
      <c r="G514" s="67"/>
      <c r="H514" s="67"/>
      <c r="I514" s="67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</row>
    <row r="515" spans="1:26" ht="12.75" customHeight="1">
      <c r="A515" s="67"/>
      <c r="B515" s="67"/>
      <c r="C515" s="67"/>
      <c r="D515" s="68"/>
      <c r="E515" s="67"/>
      <c r="F515" s="67"/>
      <c r="G515" s="67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</row>
    <row r="516" spans="1:26" ht="12.75" customHeight="1">
      <c r="A516" s="67"/>
      <c r="B516" s="67"/>
      <c r="C516" s="67"/>
      <c r="D516" s="68"/>
      <c r="E516" s="67"/>
      <c r="F516" s="67"/>
      <c r="G516" s="67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</row>
    <row r="517" spans="1:26" ht="12.75" customHeight="1">
      <c r="A517" s="67"/>
      <c r="B517" s="67"/>
      <c r="C517" s="67"/>
      <c r="D517" s="68"/>
      <c r="E517" s="67"/>
      <c r="F517" s="67"/>
      <c r="G517" s="67"/>
      <c r="H517" s="67"/>
      <c r="I517" s="67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</row>
    <row r="518" spans="1:26" ht="12.75" customHeight="1">
      <c r="A518" s="67"/>
      <c r="B518" s="67"/>
      <c r="C518" s="67"/>
      <c r="D518" s="68"/>
      <c r="E518" s="67"/>
      <c r="F518" s="67"/>
      <c r="G518" s="67"/>
      <c r="H518" s="67"/>
      <c r="I518" s="67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</row>
    <row r="519" spans="1:26" ht="12.75" customHeight="1">
      <c r="A519" s="67"/>
      <c r="B519" s="67"/>
      <c r="C519" s="67"/>
      <c r="D519" s="68"/>
      <c r="E519" s="67"/>
      <c r="F519" s="67"/>
      <c r="G519" s="67"/>
      <c r="H519" s="67"/>
      <c r="I519" s="67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</row>
    <row r="520" spans="1:26" ht="12.75" customHeight="1">
      <c r="A520" s="67"/>
      <c r="B520" s="67"/>
      <c r="C520" s="67"/>
      <c r="D520" s="68"/>
      <c r="E520" s="67"/>
      <c r="F520" s="67"/>
      <c r="G520" s="67"/>
      <c r="H520" s="67"/>
      <c r="I520" s="67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</row>
    <row r="521" spans="1:26" ht="12.75" customHeight="1">
      <c r="A521" s="67"/>
      <c r="B521" s="67"/>
      <c r="C521" s="67"/>
      <c r="D521" s="68"/>
      <c r="E521" s="67"/>
      <c r="F521" s="67"/>
      <c r="G521" s="67"/>
      <c r="H521" s="67"/>
      <c r="I521" s="67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</row>
    <row r="522" spans="1:26" ht="12.75" customHeight="1">
      <c r="A522" s="67"/>
      <c r="B522" s="67"/>
      <c r="C522" s="67"/>
      <c r="D522" s="68"/>
      <c r="E522" s="67"/>
      <c r="F522" s="67"/>
      <c r="G522" s="67"/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</row>
    <row r="523" spans="1:26" ht="12.75" customHeight="1">
      <c r="A523" s="67"/>
      <c r="B523" s="67"/>
      <c r="C523" s="67"/>
      <c r="D523" s="68"/>
      <c r="E523" s="67"/>
      <c r="F523" s="67"/>
      <c r="G523" s="67"/>
      <c r="H523" s="67"/>
      <c r="I523" s="67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</row>
    <row r="524" spans="1:26" ht="12.75" customHeight="1">
      <c r="A524" s="67"/>
      <c r="B524" s="67"/>
      <c r="C524" s="67"/>
      <c r="D524" s="68"/>
      <c r="E524" s="67"/>
      <c r="F524" s="67"/>
      <c r="G524" s="67"/>
      <c r="H524" s="67"/>
      <c r="I524" s="67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</row>
    <row r="525" spans="1:26" ht="12.75" customHeight="1">
      <c r="A525" s="67"/>
      <c r="B525" s="67"/>
      <c r="C525" s="67"/>
      <c r="D525" s="68"/>
      <c r="E525" s="67"/>
      <c r="F525" s="67"/>
      <c r="G525" s="67"/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</row>
    <row r="526" spans="1:26" ht="12.75" customHeight="1">
      <c r="A526" s="67"/>
      <c r="B526" s="67"/>
      <c r="C526" s="67"/>
      <c r="D526" s="68"/>
      <c r="E526" s="67"/>
      <c r="F526" s="67"/>
      <c r="G526" s="67"/>
      <c r="H526" s="67"/>
      <c r="I526" s="67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</row>
    <row r="527" spans="1:26" ht="12.75" customHeight="1">
      <c r="A527" s="67"/>
      <c r="B527" s="67"/>
      <c r="C527" s="67"/>
      <c r="D527" s="68"/>
      <c r="E527" s="67"/>
      <c r="F527" s="67"/>
      <c r="G527" s="67"/>
      <c r="H527" s="67"/>
      <c r="I527" s="67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</row>
    <row r="528" spans="1:26" ht="12.75" customHeight="1">
      <c r="A528" s="67"/>
      <c r="B528" s="67"/>
      <c r="C528" s="67"/>
      <c r="D528" s="68"/>
      <c r="E528" s="67"/>
      <c r="F528" s="67"/>
      <c r="G528" s="67"/>
      <c r="H528" s="67"/>
      <c r="I528" s="67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</row>
    <row r="529" spans="1:26" ht="12.75" customHeight="1">
      <c r="A529" s="67"/>
      <c r="B529" s="67"/>
      <c r="C529" s="67"/>
      <c r="D529" s="68"/>
      <c r="E529" s="67"/>
      <c r="F529" s="67"/>
      <c r="G529" s="67"/>
      <c r="H529" s="67"/>
      <c r="I529" s="67"/>
      <c r="J529" s="67"/>
      <c r="K529" s="67"/>
      <c r="L529" s="67"/>
      <c r="M529" s="67"/>
      <c r="N529" s="67"/>
      <c r="O529" s="67"/>
      <c r="P529" s="67"/>
      <c r="Q529" s="67"/>
      <c r="R529" s="67"/>
      <c r="S529" s="67"/>
      <c r="T529" s="67"/>
      <c r="U529" s="67"/>
      <c r="V529" s="67"/>
      <c r="W529" s="67"/>
      <c r="X529" s="67"/>
      <c r="Y529" s="67"/>
      <c r="Z529" s="67"/>
    </row>
    <row r="530" spans="1:26" ht="12.75" customHeight="1">
      <c r="A530" s="67"/>
      <c r="B530" s="67"/>
      <c r="C530" s="67"/>
      <c r="D530" s="68"/>
      <c r="E530" s="67"/>
      <c r="F530" s="67"/>
      <c r="G530" s="67"/>
      <c r="H530" s="67"/>
      <c r="I530" s="67"/>
      <c r="J530" s="67"/>
      <c r="K530" s="67"/>
      <c r="L530" s="67"/>
      <c r="M530" s="67"/>
      <c r="N530" s="67"/>
      <c r="O530" s="67"/>
      <c r="P530" s="67"/>
      <c r="Q530" s="67"/>
      <c r="R530" s="67"/>
      <c r="S530" s="67"/>
      <c r="T530" s="67"/>
      <c r="U530" s="67"/>
      <c r="V530" s="67"/>
      <c r="W530" s="67"/>
      <c r="X530" s="67"/>
      <c r="Y530" s="67"/>
      <c r="Z530" s="67"/>
    </row>
    <row r="531" spans="1:26" ht="12.75" customHeight="1">
      <c r="A531" s="67"/>
      <c r="B531" s="67"/>
      <c r="C531" s="67"/>
      <c r="D531" s="68"/>
      <c r="E531" s="67"/>
      <c r="F531" s="67"/>
      <c r="G531" s="67"/>
      <c r="H531" s="67"/>
      <c r="I531" s="67"/>
      <c r="J531" s="67"/>
      <c r="K531" s="67"/>
      <c r="L531" s="67"/>
      <c r="M531" s="67"/>
      <c r="N531" s="67"/>
      <c r="O531" s="67"/>
      <c r="P531" s="67"/>
      <c r="Q531" s="67"/>
      <c r="R531" s="67"/>
      <c r="S531" s="67"/>
      <c r="T531" s="67"/>
      <c r="U531" s="67"/>
      <c r="V531" s="67"/>
      <c r="W531" s="67"/>
      <c r="X531" s="67"/>
      <c r="Y531" s="67"/>
      <c r="Z531" s="67"/>
    </row>
    <row r="532" spans="1:26" ht="12.75" customHeight="1">
      <c r="A532" s="67"/>
      <c r="B532" s="67"/>
      <c r="C532" s="67"/>
      <c r="D532" s="68"/>
      <c r="E532" s="67"/>
      <c r="F532" s="67"/>
      <c r="G532" s="67"/>
      <c r="H532" s="67"/>
      <c r="I532" s="67"/>
      <c r="J532" s="67"/>
      <c r="K532" s="67"/>
      <c r="L532" s="67"/>
      <c r="M532" s="67"/>
      <c r="N532" s="67"/>
      <c r="O532" s="67"/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</row>
    <row r="533" spans="1:26" ht="12.75" customHeight="1">
      <c r="A533" s="67"/>
      <c r="B533" s="67"/>
      <c r="C533" s="67"/>
      <c r="D533" s="68"/>
      <c r="E533" s="67"/>
      <c r="F533" s="67"/>
      <c r="G533" s="67"/>
      <c r="H533" s="67"/>
      <c r="I533" s="67"/>
      <c r="J533" s="67"/>
      <c r="K533" s="67"/>
      <c r="L533" s="67"/>
      <c r="M533" s="67"/>
      <c r="N533" s="67"/>
      <c r="O533" s="67"/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</row>
    <row r="534" spans="1:26" ht="12.75" customHeight="1">
      <c r="A534" s="67"/>
      <c r="B534" s="67"/>
      <c r="C534" s="67"/>
      <c r="D534" s="68"/>
      <c r="E534" s="67"/>
      <c r="F534" s="67"/>
      <c r="G534" s="67"/>
      <c r="H534" s="67"/>
      <c r="I534" s="67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</row>
    <row r="535" spans="1:26" ht="12.75" customHeight="1">
      <c r="A535" s="67"/>
      <c r="B535" s="67"/>
      <c r="C535" s="67"/>
      <c r="D535" s="68"/>
      <c r="E535" s="67"/>
      <c r="F535" s="67"/>
      <c r="G535" s="67"/>
      <c r="H535" s="67"/>
      <c r="I535" s="67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</row>
    <row r="536" spans="1:26" ht="12.75" customHeight="1">
      <c r="A536" s="67"/>
      <c r="B536" s="67"/>
      <c r="C536" s="67"/>
      <c r="D536" s="68"/>
      <c r="E536" s="67"/>
      <c r="F536" s="67"/>
      <c r="G536" s="67"/>
      <c r="H536" s="67"/>
      <c r="I536" s="67"/>
      <c r="J536" s="67"/>
      <c r="K536" s="67"/>
      <c r="L536" s="67"/>
      <c r="M536" s="67"/>
      <c r="N536" s="67"/>
      <c r="O536" s="67"/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</row>
    <row r="537" spans="1:26" ht="12.75" customHeight="1">
      <c r="A537" s="67"/>
      <c r="B537" s="67"/>
      <c r="C537" s="67"/>
      <c r="D537" s="68"/>
      <c r="E537" s="67"/>
      <c r="F537" s="67"/>
      <c r="G537" s="67"/>
      <c r="H537" s="67"/>
      <c r="I537" s="67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</row>
    <row r="538" spans="1:26" ht="12.75" customHeight="1">
      <c r="A538" s="67"/>
      <c r="B538" s="67"/>
      <c r="C538" s="67"/>
      <c r="D538" s="68"/>
      <c r="E538" s="67"/>
      <c r="F538" s="67"/>
      <c r="G538" s="67"/>
      <c r="H538" s="67"/>
      <c r="I538" s="67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</row>
    <row r="539" spans="1:26" ht="12.75" customHeight="1">
      <c r="A539" s="67"/>
      <c r="B539" s="67"/>
      <c r="C539" s="67"/>
      <c r="D539" s="68"/>
      <c r="E539" s="67"/>
      <c r="F539" s="67"/>
      <c r="G539" s="67"/>
      <c r="H539" s="67"/>
      <c r="I539" s="67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</row>
    <row r="540" spans="1:26" ht="12.75" customHeight="1">
      <c r="A540" s="67"/>
      <c r="B540" s="67"/>
      <c r="C540" s="67"/>
      <c r="D540" s="68"/>
      <c r="E540" s="67"/>
      <c r="F540" s="67"/>
      <c r="G540" s="67"/>
      <c r="H540" s="67"/>
      <c r="I540" s="67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</row>
    <row r="541" spans="1:26" ht="12.75" customHeight="1">
      <c r="A541" s="67"/>
      <c r="B541" s="67"/>
      <c r="C541" s="67"/>
      <c r="D541" s="68"/>
      <c r="E541" s="67"/>
      <c r="F541" s="67"/>
      <c r="G541" s="67"/>
      <c r="H541" s="67"/>
      <c r="I541" s="67"/>
      <c r="J541" s="67"/>
      <c r="K541" s="67"/>
      <c r="L541" s="67"/>
      <c r="M541" s="67"/>
      <c r="N541" s="67"/>
      <c r="O541" s="67"/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</row>
    <row r="542" spans="1:26" ht="12.75" customHeight="1">
      <c r="A542" s="67"/>
      <c r="B542" s="67"/>
      <c r="C542" s="67"/>
      <c r="D542" s="68"/>
      <c r="E542" s="67"/>
      <c r="F542" s="67"/>
      <c r="G542" s="67"/>
      <c r="H542" s="67"/>
      <c r="I542" s="67"/>
      <c r="J542" s="67"/>
      <c r="K542" s="67"/>
      <c r="L542" s="67"/>
      <c r="M542" s="67"/>
      <c r="N542" s="67"/>
      <c r="O542" s="67"/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</row>
    <row r="543" spans="1:26" ht="12.75" customHeight="1">
      <c r="A543" s="67"/>
      <c r="B543" s="67"/>
      <c r="C543" s="67"/>
      <c r="D543" s="68"/>
      <c r="E543" s="67"/>
      <c r="F543" s="67"/>
      <c r="G543" s="67"/>
      <c r="H543" s="67"/>
      <c r="I543" s="67"/>
      <c r="J543" s="67"/>
      <c r="K543" s="67"/>
      <c r="L543" s="67"/>
      <c r="M543" s="67"/>
      <c r="N543" s="67"/>
      <c r="O543" s="67"/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</row>
    <row r="544" spans="1:26" ht="12.75" customHeight="1">
      <c r="A544" s="67"/>
      <c r="B544" s="67"/>
      <c r="C544" s="67"/>
      <c r="D544" s="68"/>
      <c r="E544" s="67"/>
      <c r="F544" s="67"/>
      <c r="G544" s="67"/>
      <c r="H544" s="67"/>
      <c r="I544" s="67"/>
      <c r="J544" s="67"/>
      <c r="K544" s="67"/>
      <c r="L544" s="67"/>
      <c r="M544" s="67"/>
      <c r="N544" s="67"/>
      <c r="O544" s="67"/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</row>
    <row r="545" spans="1:26" ht="12.75" customHeight="1">
      <c r="A545" s="67"/>
      <c r="B545" s="67"/>
      <c r="C545" s="67"/>
      <c r="D545" s="68"/>
      <c r="E545" s="67"/>
      <c r="F545" s="67"/>
      <c r="G545" s="67"/>
      <c r="H545" s="67"/>
      <c r="I545" s="67"/>
      <c r="J545" s="67"/>
      <c r="K545" s="67"/>
      <c r="L545" s="67"/>
      <c r="M545" s="67"/>
      <c r="N545" s="67"/>
      <c r="O545" s="67"/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</row>
    <row r="546" spans="1:26" ht="12.75" customHeight="1">
      <c r="A546" s="67"/>
      <c r="B546" s="67"/>
      <c r="C546" s="67"/>
      <c r="D546" s="68"/>
      <c r="E546" s="67"/>
      <c r="F546" s="67"/>
      <c r="G546" s="67"/>
      <c r="H546" s="67"/>
      <c r="I546" s="67"/>
      <c r="J546" s="67"/>
      <c r="K546" s="67"/>
      <c r="L546" s="67"/>
      <c r="M546" s="67"/>
      <c r="N546" s="67"/>
      <c r="O546" s="67"/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</row>
    <row r="547" spans="1:26" ht="12.75" customHeight="1">
      <c r="A547" s="67"/>
      <c r="B547" s="67"/>
      <c r="C547" s="67"/>
      <c r="D547" s="68"/>
      <c r="E547" s="67"/>
      <c r="F547" s="67"/>
      <c r="G547" s="67"/>
      <c r="H547" s="67"/>
      <c r="I547" s="67"/>
      <c r="J547" s="67"/>
      <c r="K547" s="67"/>
      <c r="L547" s="67"/>
      <c r="M547" s="67"/>
      <c r="N547" s="67"/>
      <c r="O547" s="67"/>
      <c r="P547" s="67"/>
      <c r="Q547" s="67"/>
      <c r="R547" s="67"/>
      <c r="S547" s="67"/>
      <c r="T547" s="67"/>
      <c r="U547" s="67"/>
      <c r="V547" s="67"/>
      <c r="W547" s="67"/>
      <c r="X547" s="67"/>
      <c r="Y547" s="67"/>
      <c r="Z547" s="67"/>
    </row>
    <row r="548" spans="1:26" ht="12.75" customHeight="1">
      <c r="A548" s="67"/>
      <c r="B548" s="67"/>
      <c r="C548" s="67"/>
      <c r="D548" s="68"/>
      <c r="E548" s="67"/>
      <c r="F548" s="67"/>
      <c r="G548" s="67"/>
      <c r="H548" s="67"/>
      <c r="I548" s="67"/>
      <c r="J548" s="67"/>
      <c r="K548" s="67"/>
      <c r="L548" s="67"/>
      <c r="M548" s="67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</row>
    <row r="549" spans="1:26" ht="12.75" customHeight="1">
      <c r="A549" s="67"/>
      <c r="B549" s="67"/>
      <c r="C549" s="67"/>
      <c r="D549" s="68"/>
      <c r="E549" s="67"/>
      <c r="F549" s="67"/>
      <c r="G549" s="67"/>
      <c r="H549" s="67"/>
      <c r="I549" s="67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</row>
    <row r="550" spans="1:26" ht="12.75" customHeight="1">
      <c r="A550" s="67"/>
      <c r="B550" s="67"/>
      <c r="C550" s="67"/>
      <c r="D550" s="68"/>
      <c r="E550" s="67"/>
      <c r="F550" s="67"/>
      <c r="G550" s="67"/>
      <c r="H550" s="67"/>
      <c r="I550" s="67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</row>
    <row r="551" spans="1:26" ht="12.75" customHeight="1">
      <c r="A551" s="67"/>
      <c r="B551" s="67"/>
      <c r="C551" s="67"/>
      <c r="D551" s="68"/>
      <c r="E551" s="67"/>
      <c r="F551" s="67"/>
      <c r="G551" s="67"/>
      <c r="H551" s="67"/>
      <c r="I551" s="67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</row>
    <row r="552" spans="1:26" ht="12.75" customHeight="1">
      <c r="A552" s="67"/>
      <c r="B552" s="67"/>
      <c r="C552" s="67"/>
      <c r="D552" s="68"/>
      <c r="E552" s="67"/>
      <c r="F552" s="67"/>
      <c r="G552" s="67"/>
      <c r="H552" s="67"/>
      <c r="I552" s="67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</row>
    <row r="553" spans="1:26" ht="12.75" customHeight="1">
      <c r="A553" s="67"/>
      <c r="B553" s="67"/>
      <c r="C553" s="67"/>
      <c r="D553" s="68"/>
      <c r="E553" s="67"/>
      <c r="F553" s="67"/>
      <c r="G553" s="67"/>
      <c r="H553" s="67"/>
      <c r="I553" s="67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</row>
    <row r="554" spans="1:26" ht="12.75" customHeight="1">
      <c r="A554" s="67"/>
      <c r="B554" s="67"/>
      <c r="C554" s="67"/>
      <c r="D554" s="68"/>
      <c r="E554" s="67"/>
      <c r="F554" s="67"/>
      <c r="G554" s="67"/>
      <c r="H554" s="67"/>
      <c r="I554" s="67"/>
      <c r="J554" s="67"/>
      <c r="K554" s="67"/>
      <c r="L554" s="67"/>
      <c r="M554" s="67"/>
      <c r="N554" s="67"/>
      <c r="O554" s="67"/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</row>
    <row r="555" spans="1:26" ht="12.75" customHeight="1">
      <c r="A555" s="67"/>
      <c r="B555" s="67"/>
      <c r="C555" s="67"/>
      <c r="D555" s="68"/>
      <c r="E555" s="67"/>
      <c r="F555" s="67"/>
      <c r="G555" s="67"/>
      <c r="H555" s="67"/>
      <c r="I555" s="67"/>
      <c r="J555" s="67"/>
      <c r="K555" s="67"/>
      <c r="L555" s="67"/>
      <c r="M555" s="67"/>
      <c r="N555" s="67"/>
      <c r="O555" s="67"/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</row>
    <row r="556" spans="1:26" ht="12.75" customHeight="1">
      <c r="A556" s="67"/>
      <c r="B556" s="67"/>
      <c r="C556" s="67"/>
      <c r="D556" s="68"/>
      <c r="E556" s="67"/>
      <c r="F556" s="67"/>
      <c r="G556" s="67"/>
      <c r="H556" s="67"/>
      <c r="I556" s="67"/>
      <c r="J556" s="67"/>
      <c r="K556" s="67"/>
      <c r="L556" s="67"/>
      <c r="M556" s="67"/>
      <c r="N556" s="67"/>
      <c r="O556" s="67"/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</row>
    <row r="557" spans="1:26" ht="12.75" customHeight="1">
      <c r="A557" s="67"/>
      <c r="B557" s="67"/>
      <c r="C557" s="67"/>
      <c r="D557" s="68"/>
      <c r="E557" s="67"/>
      <c r="F557" s="67"/>
      <c r="G557" s="67"/>
      <c r="H557" s="67"/>
      <c r="I557" s="67"/>
      <c r="J557" s="67"/>
      <c r="K557" s="67"/>
      <c r="L557" s="67"/>
      <c r="M557" s="67"/>
      <c r="N557" s="67"/>
      <c r="O557" s="67"/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</row>
    <row r="558" spans="1:26" ht="12.75" customHeight="1">
      <c r="A558" s="67"/>
      <c r="B558" s="67"/>
      <c r="C558" s="67"/>
      <c r="D558" s="68"/>
      <c r="E558" s="67"/>
      <c r="F558" s="67"/>
      <c r="G558" s="67"/>
      <c r="H558" s="67"/>
      <c r="I558" s="67"/>
      <c r="J558" s="67"/>
      <c r="K558" s="67"/>
      <c r="L558" s="67"/>
      <c r="M558" s="67"/>
      <c r="N558" s="67"/>
      <c r="O558" s="67"/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</row>
    <row r="559" spans="1:26" ht="12.75" customHeight="1">
      <c r="A559" s="67"/>
      <c r="B559" s="67"/>
      <c r="C559" s="67"/>
      <c r="D559" s="68"/>
      <c r="E559" s="67"/>
      <c r="F559" s="67"/>
      <c r="G559" s="67"/>
      <c r="H559" s="67"/>
      <c r="I559" s="67"/>
      <c r="J559" s="67"/>
      <c r="K559" s="67"/>
      <c r="L559" s="67"/>
      <c r="M559" s="67"/>
      <c r="N559" s="67"/>
      <c r="O559" s="67"/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</row>
    <row r="560" spans="1:26" ht="12.75" customHeight="1">
      <c r="A560" s="67"/>
      <c r="B560" s="67"/>
      <c r="C560" s="67"/>
      <c r="D560" s="68"/>
      <c r="E560" s="67"/>
      <c r="F560" s="67"/>
      <c r="G560" s="67"/>
      <c r="H560" s="67"/>
      <c r="I560" s="67"/>
      <c r="J560" s="67"/>
      <c r="K560" s="67"/>
      <c r="L560" s="67"/>
      <c r="M560" s="67"/>
      <c r="N560" s="67"/>
      <c r="O560" s="67"/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</row>
    <row r="561" spans="1:26" ht="12.75" customHeight="1">
      <c r="A561" s="67"/>
      <c r="B561" s="67"/>
      <c r="C561" s="67"/>
      <c r="D561" s="68"/>
      <c r="E561" s="67"/>
      <c r="F561" s="67"/>
      <c r="G561" s="67"/>
      <c r="H561" s="67"/>
      <c r="I561" s="67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</row>
    <row r="562" spans="1:26" ht="12.75" customHeight="1">
      <c r="A562" s="67"/>
      <c r="B562" s="67"/>
      <c r="C562" s="67"/>
      <c r="D562" s="68"/>
      <c r="E562" s="67"/>
      <c r="F562" s="67"/>
      <c r="G562" s="67"/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</row>
    <row r="563" spans="1:26" ht="12.75" customHeight="1">
      <c r="A563" s="67"/>
      <c r="B563" s="67"/>
      <c r="C563" s="67"/>
      <c r="D563" s="68"/>
      <c r="E563" s="67"/>
      <c r="F563" s="67"/>
      <c r="G563" s="67"/>
      <c r="H563" s="67"/>
      <c r="I563" s="67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</row>
    <row r="564" spans="1:26" ht="12.75" customHeight="1">
      <c r="A564" s="67"/>
      <c r="B564" s="67"/>
      <c r="C564" s="67"/>
      <c r="D564" s="68"/>
      <c r="E564" s="67"/>
      <c r="F564" s="67"/>
      <c r="G564" s="67"/>
      <c r="H564" s="67"/>
      <c r="I564" s="67"/>
      <c r="J564" s="67"/>
      <c r="K564" s="67"/>
      <c r="L564" s="67"/>
      <c r="M564" s="67"/>
      <c r="N564" s="67"/>
      <c r="O564" s="67"/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</row>
    <row r="565" spans="1:26" ht="12.75" customHeight="1">
      <c r="A565" s="67"/>
      <c r="B565" s="67"/>
      <c r="C565" s="67"/>
      <c r="D565" s="68"/>
      <c r="E565" s="67"/>
      <c r="F565" s="67"/>
      <c r="G565" s="67"/>
      <c r="H565" s="67"/>
      <c r="I565" s="67"/>
      <c r="J565" s="67"/>
      <c r="K565" s="67"/>
      <c r="L565" s="67"/>
      <c r="M565" s="67"/>
      <c r="N565" s="67"/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</row>
    <row r="566" spans="1:26" ht="12.75" customHeight="1">
      <c r="A566" s="67"/>
      <c r="B566" s="67"/>
      <c r="C566" s="67"/>
      <c r="D566" s="68"/>
      <c r="E566" s="67"/>
      <c r="F566" s="67"/>
      <c r="G566" s="67"/>
      <c r="H566" s="67"/>
      <c r="I566" s="67"/>
      <c r="J566" s="67"/>
      <c r="K566" s="67"/>
      <c r="L566" s="67"/>
      <c r="M566" s="67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</row>
    <row r="567" spans="1:26" ht="12.75" customHeight="1">
      <c r="A567" s="67"/>
      <c r="B567" s="67"/>
      <c r="C567" s="67"/>
      <c r="D567" s="68"/>
      <c r="E567" s="67"/>
      <c r="F567" s="67"/>
      <c r="G567" s="67"/>
      <c r="H567" s="67"/>
      <c r="I567" s="67"/>
      <c r="J567" s="67"/>
      <c r="K567" s="67"/>
      <c r="L567" s="67"/>
      <c r="M567" s="67"/>
      <c r="N567" s="67"/>
      <c r="O567" s="67"/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</row>
    <row r="568" spans="1:26" ht="12.75" customHeight="1">
      <c r="A568" s="67"/>
      <c r="B568" s="67"/>
      <c r="C568" s="67"/>
      <c r="D568" s="68"/>
      <c r="E568" s="67"/>
      <c r="F568" s="67"/>
      <c r="G568" s="67"/>
      <c r="H568" s="67"/>
      <c r="I568" s="67"/>
      <c r="J568" s="67"/>
      <c r="K568" s="67"/>
      <c r="L568" s="67"/>
      <c r="M568" s="67"/>
      <c r="N568" s="67"/>
      <c r="O568" s="67"/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</row>
    <row r="569" spans="1:26" ht="12.75" customHeight="1">
      <c r="A569" s="67"/>
      <c r="B569" s="67"/>
      <c r="C569" s="67"/>
      <c r="D569" s="68"/>
      <c r="E569" s="67"/>
      <c r="F569" s="67"/>
      <c r="G569" s="67"/>
      <c r="H569" s="67"/>
      <c r="I569" s="67"/>
      <c r="J569" s="67"/>
      <c r="K569" s="67"/>
      <c r="L569" s="67"/>
      <c r="M569" s="67"/>
      <c r="N569" s="67"/>
      <c r="O569" s="67"/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</row>
    <row r="570" spans="1:26" ht="12.75" customHeight="1">
      <c r="A570" s="67"/>
      <c r="B570" s="67"/>
      <c r="C570" s="67"/>
      <c r="D570" s="68"/>
      <c r="E570" s="67"/>
      <c r="F570" s="67"/>
      <c r="G570" s="67"/>
      <c r="H570" s="67"/>
      <c r="I570" s="67"/>
      <c r="J570" s="67"/>
      <c r="K570" s="67"/>
      <c r="L570" s="67"/>
      <c r="M570" s="67"/>
      <c r="N570" s="67"/>
      <c r="O570" s="67"/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</row>
    <row r="571" spans="1:26" ht="12.75" customHeight="1">
      <c r="A571" s="67"/>
      <c r="B571" s="67"/>
      <c r="C571" s="67"/>
      <c r="D571" s="68"/>
      <c r="E571" s="67"/>
      <c r="F571" s="67"/>
      <c r="G571" s="67"/>
      <c r="H571" s="67"/>
      <c r="I571" s="67"/>
      <c r="J571" s="67"/>
      <c r="K571" s="67"/>
      <c r="L571" s="67"/>
      <c r="M571" s="67"/>
      <c r="N571" s="67"/>
      <c r="O571" s="67"/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</row>
    <row r="572" spans="1:26" ht="12.75" customHeight="1">
      <c r="A572" s="67"/>
      <c r="B572" s="67"/>
      <c r="C572" s="67"/>
      <c r="D572" s="68"/>
      <c r="E572" s="67"/>
      <c r="F572" s="67"/>
      <c r="G572" s="67"/>
      <c r="H572" s="67"/>
      <c r="I572" s="67"/>
      <c r="J572" s="67"/>
      <c r="K572" s="67"/>
      <c r="L572" s="67"/>
      <c r="M572" s="67"/>
      <c r="N572" s="67"/>
      <c r="O572" s="67"/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</row>
    <row r="573" spans="1:26" ht="12.75" customHeight="1">
      <c r="A573" s="67"/>
      <c r="B573" s="67"/>
      <c r="C573" s="67"/>
      <c r="D573" s="68"/>
      <c r="E573" s="67"/>
      <c r="F573" s="67"/>
      <c r="G573" s="67"/>
      <c r="H573" s="67"/>
      <c r="I573" s="67"/>
      <c r="J573" s="67"/>
      <c r="K573" s="67"/>
      <c r="L573" s="67"/>
      <c r="M573" s="67"/>
      <c r="N573" s="67"/>
      <c r="O573" s="67"/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</row>
    <row r="574" spans="1:26" ht="12.75" customHeight="1">
      <c r="A574" s="67"/>
      <c r="B574" s="67"/>
      <c r="C574" s="67"/>
      <c r="D574" s="68"/>
      <c r="E574" s="67"/>
      <c r="F574" s="67"/>
      <c r="G574" s="67"/>
      <c r="H574" s="67"/>
      <c r="I574" s="67"/>
      <c r="J574" s="67"/>
      <c r="K574" s="67"/>
      <c r="L574" s="67"/>
      <c r="M574" s="67"/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</row>
    <row r="575" spans="1:26" ht="12.75" customHeight="1">
      <c r="A575" s="67"/>
      <c r="B575" s="67"/>
      <c r="C575" s="67"/>
      <c r="D575" s="68"/>
      <c r="E575" s="67"/>
      <c r="F575" s="67"/>
      <c r="G575" s="67"/>
      <c r="H575" s="67"/>
      <c r="I575" s="67"/>
      <c r="J575" s="67"/>
      <c r="K575" s="67"/>
      <c r="L575" s="67"/>
      <c r="M575" s="67"/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</row>
    <row r="576" spans="1:26" ht="12.75" customHeight="1">
      <c r="A576" s="67"/>
      <c r="B576" s="67"/>
      <c r="C576" s="67"/>
      <c r="D576" s="68"/>
      <c r="E576" s="67"/>
      <c r="F576" s="67"/>
      <c r="G576" s="67"/>
      <c r="H576" s="67"/>
      <c r="I576" s="67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/>
      <c r="W576" s="67"/>
      <c r="X576" s="67"/>
      <c r="Y576" s="67"/>
      <c r="Z576" s="67"/>
    </row>
    <row r="577" spans="1:26" ht="12.75" customHeight="1">
      <c r="A577" s="67"/>
      <c r="B577" s="67"/>
      <c r="C577" s="67"/>
      <c r="D577" s="68"/>
      <c r="E577" s="67"/>
      <c r="F577" s="67"/>
      <c r="G577" s="67"/>
      <c r="H577" s="67"/>
      <c r="I577" s="67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/>
      <c r="W577" s="67"/>
      <c r="X577" s="67"/>
      <c r="Y577" s="67"/>
      <c r="Z577" s="67"/>
    </row>
    <row r="578" spans="1:26" ht="12.75" customHeight="1">
      <c r="A578" s="67"/>
      <c r="B578" s="67"/>
      <c r="C578" s="67"/>
      <c r="D578" s="68"/>
      <c r="E578" s="67"/>
      <c r="F578" s="67"/>
      <c r="G578" s="67"/>
      <c r="H578" s="67"/>
      <c r="I578" s="67"/>
      <c r="J578" s="67"/>
      <c r="K578" s="67"/>
      <c r="L578" s="67"/>
      <c r="M578" s="67"/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</row>
    <row r="579" spans="1:26" ht="12.75" customHeight="1">
      <c r="A579" s="67"/>
      <c r="B579" s="67"/>
      <c r="C579" s="67"/>
      <c r="D579" s="68"/>
      <c r="E579" s="67"/>
      <c r="F579" s="67"/>
      <c r="G579" s="67"/>
      <c r="H579" s="67"/>
      <c r="I579" s="67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</row>
    <row r="580" spans="1:26" ht="12.75" customHeight="1">
      <c r="A580" s="67"/>
      <c r="B580" s="67"/>
      <c r="C580" s="67"/>
      <c r="D580" s="68"/>
      <c r="E580" s="67"/>
      <c r="F580" s="67"/>
      <c r="G580" s="67"/>
      <c r="H580" s="67"/>
      <c r="I580" s="67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</row>
    <row r="581" spans="1:26" ht="12.75" customHeight="1">
      <c r="A581" s="67"/>
      <c r="B581" s="67"/>
      <c r="C581" s="67"/>
      <c r="D581" s="68"/>
      <c r="E581" s="67"/>
      <c r="F581" s="67"/>
      <c r="G581" s="67"/>
      <c r="H581" s="67"/>
      <c r="I581" s="67"/>
      <c r="J581" s="67"/>
      <c r="K581" s="67"/>
      <c r="L581" s="67"/>
      <c r="M581" s="67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</row>
    <row r="582" spans="1:26" ht="12.75" customHeight="1">
      <c r="A582" s="67"/>
      <c r="B582" s="67"/>
      <c r="C582" s="67"/>
      <c r="D582" s="68"/>
      <c r="E582" s="67"/>
      <c r="F582" s="67"/>
      <c r="G582" s="67"/>
      <c r="H582" s="67"/>
      <c r="I582" s="67"/>
      <c r="J582" s="67"/>
      <c r="K582" s="67"/>
      <c r="L582" s="67"/>
      <c r="M582" s="67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</row>
    <row r="583" spans="1:26" ht="12.75" customHeight="1">
      <c r="A583" s="67"/>
      <c r="B583" s="67"/>
      <c r="C583" s="67"/>
      <c r="D583" s="68"/>
      <c r="E583" s="67"/>
      <c r="F583" s="67"/>
      <c r="G583" s="67"/>
      <c r="H583" s="67"/>
      <c r="I583" s="67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</row>
    <row r="584" spans="1:26" ht="12.75" customHeight="1">
      <c r="A584" s="67"/>
      <c r="B584" s="67"/>
      <c r="C584" s="67"/>
      <c r="D584" s="68"/>
      <c r="E584" s="67"/>
      <c r="F584" s="67"/>
      <c r="G584" s="67"/>
      <c r="H584" s="67"/>
      <c r="I584" s="67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</row>
    <row r="585" spans="1:26" ht="12.75" customHeight="1">
      <c r="A585" s="67"/>
      <c r="B585" s="67"/>
      <c r="C585" s="67"/>
      <c r="D585" s="68"/>
      <c r="E585" s="67"/>
      <c r="F585" s="67"/>
      <c r="G585" s="67"/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</row>
    <row r="586" spans="1:26" ht="12.75" customHeight="1">
      <c r="A586" s="67"/>
      <c r="B586" s="67"/>
      <c r="C586" s="67"/>
      <c r="D586" s="68"/>
      <c r="E586" s="67"/>
      <c r="F586" s="67"/>
      <c r="G586" s="67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</row>
    <row r="587" spans="1:26" ht="12.75" customHeight="1">
      <c r="A587" s="67"/>
      <c r="B587" s="67"/>
      <c r="C587" s="67"/>
      <c r="D587" s="68"/>
      <c r="E587" s="67"/>
      <c r="F587" s="67"/>
      <c r="G587" s="67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</row>
    <row r="588" spans="1:26" ht="12.75" customHeight="1">
      <c r="A588" s="67"/>
      <c r="B588" s="67"/>
      <c r="C588" s="67"/>
      <c r="D588" s="68"/>
      <c r="E588" s="67"/>
      <c r="F588" s="67"/>
      <c r="G588" s="67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</row>
    <row r="589" spans="1:26" ht="12.75" customHeight="1">
      <c r="A589" s="67"/>
      <c r="B589" s="67"/>
      <c r="C589" s="67"/>
      <c r="D589" s="68"/>
      <c r="E589" s="67"/>
      <c r="F589" s="67"/>
      <c r="G589" s="67"/>
      <c r="H589" s="67"/>
      <c r="I589" s="67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</row>
    <row r="590" spans="1:26" ht="12.75" customHeight="1">
      <c r="A590" s="67"/>
      <c r="B590" s="67"/>
      <c r="C590" s="67"/>
      <c r="D590" s="68"/>
      <c r="E590" s="67"/>
      <c r="F590" s="67"/>
      <c r="G590" s="67"/>
      <c r="H590" s="67"/>
      <c r="I590" s="67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</row>
    <row r="591" spans="1:26" ht="12.75" customHeight="1">
      <c r="A591" s="67"/>
      <c r="B591" s="67"/>
      <c r="C591" s="67"/>
      <c r="D591" s="68"/>
      <c r="E591" s="67"/>
      <c r="F591" s="67"/>
      <c r="G591" s="67"/>
      <c r="H591" s="67"/>
      <c r="I591" s="67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</row>
    <row r="592" spans="1:26" ht="12.75" customHeight="1">
      <c r="A592" s="67"/>
      <c r="B592" s="67"/>
      <c r="C592" s="67"/>
      <c r="D592" s="68"/>
      <c r="E592" s="67"/>
      <c r="F592" s="67"/>
      <c r="G592" s="67"/>
      <c r="H592" s="67"/>
      <c r="I592" s="67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</row>
    <row r="593" spans="1:26" ht="12.75" customHeight="1">
      <c r="A593" s="67"/>
      <c r="B593" s="67"/>
      <c r="C593" s="67"/>
      <c r="D593" s="68"/>
      <c r="E593" s="67"/>
      <c r="F593" s="67"/>
      <c r="G593" s="67"/>
      <c r="H593" s="67"/>
      <c r="I593" s="67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</row>
    <row r="594" spans="1:26" ht="12.75" customHeight="1">
      <c r="A594" s="67"/>
      <c r="B594" s="67"/>
      <c r="C594" s="67"/>
      <c r="D594" s="68"/>
      <c r="E594" s="67"/>
      <c r="F594" s="67"/>
      <c r="G594" s="67"/>
      <c r="H594" s="67"/>
      <c r="I594" s="67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</row>
    <row r="595" spans="1:26" ht="12.75" customHeight="1">
      <c r="A595" s="67"/>
      <c r="B595" s="67"/>
      <c r="C595" s="67"/>
      <c r="D595" s="68"/>
      <c r="E595" s="67"/>
      <c r="F595" s="67"/>
      <c r="G595" s="67"/>
      <c r="H595" s="67"/>
      <c r="I595" s="67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</row>
    <row r="596" spans="1:26" ht="12.75" customHeight="1">
      <c r="A596" s="67"/>
      <c r="B596" s="67"/>
      <c r="C596" s="67"/>
      <c r="D596" s="68"/>
      <c r="E596" s="67"/>
      <c r="F596" s="67"/>
      <c r="G596" s="67"/>
      <c r="H596" s="67"/>
      <c r="I596" s="67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</row>
    <row r="597" spans="1:26" ht="12.75" customHeight="1">
      <c r="A597" s="67"/>
      <c r="B597" s="67"/>
      <c r="C597" s="67"/>
      <c r="D597" s="68"/>
      <c r="E597" s="67"/>
      <c r="F597" s="67"/>
      <c r="G597" s="67"/>
      <c r="H597" s="67"/>
      <c r="I597" s="67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</row>
    <row r="598" spans="1:26" ht="12.75" customHeight="1">
      <c r="A598" s="67"/>
      <c r="B598" s="67"/>
      <c r="C598" s="67"/>
      <c r="D598" s="68"/>
      <c r="E598" s="67"/>
      <c r="F598" s="67"/>
      <c r="G598" s="67"/>
      <c r="H598" s="67"/>
      <c r="I598" s="67"/>
      <c r="J598" s="67"/>
      <c r="K598" s="67"/>
      <c r="L598" s="67"/>
      <c r="M598" s="67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</row>
    <row r="599" spans="1:26" ht="12.75" customHeight="1">
      <c r="A599" s="67"/>
      <c r="B599" s="67"/>
      <c r="C599" s="67"/>
      <c r="D599" s="68"/>
      <c r="E599" s="67"/>
      <c r="F599" s="67"/>
      <c r="G599" s="67"/>
      <c r="H599" s="67"/>
      <c r="I599" s="67"/>
      <c r="J599" s="67"/>
      <c r="K599" s="67"/>
      <c r="L599" s="67"/>
      <c r="M599" s="67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</row>
    <row r="600" spans="1:26" ht="12.75" customHeight="1">
      <c r="A600" s="67"/>
      <c r="B600" s="67"/>
      <c r="C600" s="67"/>
      <c r="D600" s="68"/>
      <c r="E600" s="67"/>
      <c r="F600" s="67"/>
      <c r="G600" s="67"/>
      <c r="H600" s="67"/>
      <c r="I600" s="67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</row>
    <row r="601" spans="1:26" ht="12.75" customHeight="1">
      <c r="A601" s="67"/>
      <c r="B601" s="67"/>
      <c r="C601" s="67"/>
      <c r="D601" s="68"/>
      <c r="E601" s="67"/>
      <c r="F601" s="67"/>
      <c r="G601" s="67"/>
      <c r="H601" s="67"/>
      <c r="I601" s="67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</row>
    <row r="602" spans="1:26" ht="12.75" customHeight="1">
      <c r="A602" s="67"/>
      <c r="B602" s="67"/>
      <c r="C602" s="67"/>
      <c r="D602" s="68"/>
      <c r="E602" s="67"/>
      <c r="F602" s="67"/>
      <c r="G602" s="67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</row>
    <row r="603" spans="1:26" ht="12.75" customHeight="1">
      <c r="A603" s="67"/>
      <c r="B603" s="67"/>
      <c r="C603" s="67"/>
      <c r="D603" s="68"/>
      <c r="E603" s="67"/>
      <c r="F603" s="67"/>
      <c r="G603" s="67"/>
      <c r="H603" s="67"/>
      <c r="I603" s="67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</row>
    <row r="604" spans="1:26" ht="12.75" customHeight="1">
      <c r="A604" s="67"/>
      <c r="B604" s="67"/>
      <c r="C604" s="67"/>
      <c r="D604" s="68"/>
      <c r="E604" s="67"/>
      <c r="F604" s="67"/>
      <c r="G604" s="67"/>
      <c r="H604" s="67"/>
      <c r="I604" s="67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</row>
    <row r="605" spans="1:26" ht="12.75" customHeight="1">
      <c r="A605" s="67"/>
      <c r="B605" s="67"/>
      <c r="C605" s="67"/>
      <c r="D605" s="68"/>
      <c r="E605" s="67"/>
      <c r="F605" s="67"/>
      <c r="G605" s="67"/>
      <c r="H605" s="67"/>
      <c r="I605" s="67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</row>
    <row r="606" spans="1:26" ht="12.75" customHeight="1">
      <c r="A606" s="67"/>
      <c r="B606" s="67"/>
      <c r="C606" s="67"/>
      <c r="D606" s="68"/>
      <c r="E606" s="67"/>
      <c r="F606" s="67"/>
      <c r="G606" s="67"/>
      <c r="H606" s="67"/>
      <c r="I606" s="67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</row>
    <row r="607" spans="1:26" ht="12.75" customHeight="1">
      <c r="A607" s="67"/>
      <c r="B607" s="67"/>
      <c r="C607" s="67"/>
      <c r="D607" s="68"/>
      <c r="E607" s="67"/>
      <c r="F607" s="67"/>
      <c r="G607" s="67"/>
      <c r="H607" s="67"/>
      <c r="I607" s="67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</row>
    <row r="608" spans="1:26" ht="12.75" customHeight="1">
      <c r="A608" s="67"/>
      <c r="B608" s="67"/>
      <c r="C608" s="67"/>
      <c r="D608" s="68"/>
      <c r="E608" s="67"/>
      <c r="F608" s="67"/>
      <c r="G608" s="67"/>
      <c r="H608" s="67"/>
      <c r="I608" s="67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</row>
    <row r="609" spans="1:26" ht="12.75" customHeight="1">
      <c r="A609" s="67"/>
      <c r="B609" s="67"/>
      <c r="C609" s="67"/>
      <c r="D609" s="68"/>
      <c r="E609" s="67"/>
      <c r="F609" s="67"/>
      <c r="G609" s="67"/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</row>
    <row r="610" spans="1:26" ht="12.75" customHeight="1">
      <c r="A610" s="67"/>
      <c r="B610" s="67"/>
      <c r="C610" s="67"/>
      <c r="D610" s="68"/>
      <c r="E610" s="67"/>
      <c r="F610" s="67"/>
      <c r="G610" s="67"/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</row>
    <row r="611" spans="1:26" ht="12.75" customHeight="1">
      <c r="A611" s="67"/>
      <c r="B611" s="67"/>
      <c r="C611" s="67"/>
      <c r="D611" s="68"/>
      <c r="E611" s="67"/>
      <c r="F611" s="67"/>
      <c r="G611" s="67"/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</row>
    <row r="612" spans="1:26" ht="12.75" customHeight="1">
      <c r="A612" s="67"/>
      <c r="B612" s="67"/>
      <c r="C612" s="67"/>
      <c r="D612" s="68"/>
      <c r="E612" s="67"/>
      <c r="F612" s="67"/>
      <c r="G612" s="67"/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</row>
    <row r="613" spans="1:26" ht="12.75" customHeight="1">
      <c r="A613" s="67"/>
      <c r="B613" s="67"/>
      <c r="C613" s="67"/>
      <c r="D613" s="68"/>
      <c r="E613" s="67"/>
      <c r="F613" s="67"/>
      <c r="G613" s="67"/>
      <c r="H613" s="67"/>
      <c r="I613" s="67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</row>
    <row r="614" spans="1:26" ht="12.75" customHeight="1">
      <c r="A614" s="67"/>
      <c r="B614" s="67"/>
      <c r="C614" s="67"/>
      <c r="D614" s="68"/>
      <c r="E614" s="67"/>
      <c r="F614" s="67"/>
      <c r="G614" s="67"/>
      <c r="H614" s="67"/>
      <c r="I614" s="67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</row>
    <row r="615" spans="1:26" ht="12.75" customHeight="1">
      <c r="A615" s="67"/>
      <c r="B615" s="67"/>
      <c r="C615" s="67"/>
      <c r="D615" s="68"/>
      <c r="E615" s="67"/>
      <c r="F615" s="67"/>
      <c r="G615" s="67"/>
      <c r="H615" s="67"/>
      <c r="I615" s="67"/>
      <c r="J615" s="67"/>
      <c r="K615" s="67"/>
      <c r="L615" s="67"/>
      <c r="M615" s="67"/>
      <c r="N615" s="67"/>
      <c r="O615" s="67"/>
      <c r="P615" s="67"/>
      <c r="Q615" s="67"/>
      <c r="R615" s="67"/>
      <c r="S615" s="67"/>
      <c r="T615" s="67"/>
      <c r="U615" s="67"/>
      <c r="V615" s="67"/>
      <c r="W615" s="67"/>
      <c r="X615" s="67"/>
      <c r="Y615" s="67"/>
      <c r="Z615" s="67"/>
    </row>
    <row r="616" spans="1:26" ht="12.75" customHeight="1">
      <c r="A616" s="67"/>
      <c r="B616" s="67"/>
      <c r="C616" s="67"/>
      <c r="D616" s="68"/>
      <c r="E616" s="67"/>
      <c r="F616" s="67"/>
      <c r="G616" s="67"/>
      <c r="H616" s="67"/>
      <c r="I616" s="67"/>
      <c r="J616" s="67"/>
      <c r="K616" s="67"/>
      <c r="L616" s="67"/>
      <c r="M616" s="67"/>
      <c r="N616" s="67"/>
      <c r="O616" s="67"/>
      <c r="P616" s="67"/>
      <c r="Q616" s="67"/>
      <c r="R616" s="67"/>
      <c r="S616" s="67"/>
      <c r="T616" s="67"/>
      <c r="U616" s="67"/>
      <c r="V616" s="67"/>
      <c r="W616" s="67"/>
      <c r="X616" s="67"/>
      <c r="Y616" s="67"/>
      <c r="Z616" s="67"/>
    </row>
    <row r="617" spans="1:26" ht="12.75" customHeight="1">
      <c r="A617" s="67"/>
      <c r="B617" s="67"/>
      <c r="C617" s="67"/>
      <c r="D617" s="68"/>
      <c r="E617" s="67"/>
      <c r="F617" s="67"/>
      <c r="G617" s="67"/>
      <c r="H617" s="67"/>
      <c r="I617" s="67"/>
      <c r="J617" s="67"/>
      <c r="K617" s="67"/>
      <c r="L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</row>
    <row r="618" spans="1:26" ht="12.75" customHeight="1">
      <c r="A618" s="67"/>
      <c r="B618" s="67"/>
      <c r="C618" s="67"/>
      <c r="D618" s="68"/>
      <c r="E618" s="67"/>
      <c r="F618" s="67"/>
      <c r="G618" s="67"/>
      <c r="H618" s="67"/>
      <c r="I618" s="67"/>
      <c r="J618" s="67"/>
      <c r="K618" s="67"/>
      <c r="L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</row>
    <row r="619" spans="1:26" ht="12.75" customHeight="1">
      <c r="A619" s="67"/>
      <c r="B619" s="67"/>
      <c r="C619" s="67"/>
      <c r="D619" s="68"/>
      <c r="E619" s="67"/>
      <c r="F619" s="67"/>
      <c r="G619" s="67"/>
      <c r="H619" s="67"/>
      <c r="I619" s="67"/>
      <c r="J619" s="67"/>
      <c r="K619" s="67"/>
      <c r="L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</row>
    <row r="620" spans="1:26" ht="12.75" customHeight="1">
      <c r="A620" s="67"/>
      <c r="B620" s="67"/>
      <c r="C620" s="67"/>
      <c r="D620" s="68"/>
      <c r="E620" s="67"/>
      <c r="F620" s="67"/>
      <c r="G620" s="67"/>
      <c r="H620" s="67"/>
      <c r="I620" s="67"/>
      <c r="J620" s="67"/>
      <c r="K620" s="67"/>
      <c r="L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</row>
    <row r="621" spans="1:26" ht="12.75" customHeight="1">
      <c r="A621" s="67"/>
      <c r="B621" s="67"/>
      <c r="C621" s="67"/>
      <c r="D621" s="68"/>
      <c r="E621" s="67"/>
      <c r="F621" s="67"/>
      <c r="G621" s="67"/>
      <c r="H621" s="67"/>
      <c r="I621" s="67"/>
      <c r="J621" s="67"/>
      <c r="K621" s="67"/>
      <c r="L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</row>
    <row r="622" spans="1:26" ht="12.75" customHeight="1">
      <c r="A622" s="67"/>
      <c r="B622" s="67"/>
      <c r="C622" s="67"/>
      <c r="D622" s="68"/>
      <c r="E622" s="67"/>
      <c r="F622" s="67"/>
      <c r="G622" s="67"/>
      <c r="H622" s="67"/>
      <c r="I622" s="67"/>
      <c r="J622" s="67"/>
      <c r="K622" s="67"/>
      <c r="L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</row>
    <row r="623" spans="1:26" ht="12.75" customHeight="1">
      <c r="A623" s="67"/>
      <c r="B623" s="67"/>
      <c r="C623" s="67"/>
      <c r="D623" s="68"/>
      <c r="E623" s="67"/>
      <c r="F623" s="67"/>
      <c r="G623" s="67"/>
      <c r="H623" s="67"/>
      <c r="I623" s="67"/>
      <c r="J623" s="67"/>
      <c r="K623" s="67"/>
      <c r="L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</row>
    <row r="624" spans="1:26" ht="12.75" customHeight="1">
      <c r="A624" s="67"/>
      <c r="B624" s="67"/>
      <c r="C624" s="67"/>
      <c r="D624" s="68"/>
      <c r="E624" s="67"/>
      <c r="F624" s="67"/>
      <c r="G624" s="67"/>
      <c r="H624" s="67"/>
      <c r="I624" s="67"/>
      <c r="J624" s="67"/>
      <c r="K624" s="67"/>
      <c r="L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</row>
    <row r="625" spans="1:26" ht="12.75" customHeight="1">
      <c r="A625" s="67"/>
      <c r="B625" s="67"/>
      <c r="C625" s="67"/>
      <c r="D625" s="68"/>
      <c r="E625" s="67"/>
      <c r="F625" s="67"/>
      <c r="G625" s="67"/>
      <c r="H625" s="67"/>
      <c r="I625" s="67"/>
      <c r="J625" s="67"/>
      <c r="K625" s="67"/>
      <c r="L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</row>
    <row r="626" spans="1:26" ht="12.75" customHeight="1">
      <c r="A626" s="67"/>
      <c r="B626" s="67"/>
      <c r="C626" s="67"/>
      <c r="D626" s="68"/>
      <c r="E626" s="67"/>
      <c r="F626" s="67"/>
      <c r="G626" s="67"/>
      <c r="H626" s="67"/>
      <c r="I626" s="67"/>
      <c r="J626" s="67"/>
      <c r="K626" s="67"/>
      <c r="L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</row>
    <row r="627" spans="1:26" ht="12.75" customHeight="1">
      <c r="A627" s="67"/>
      <c r="B627" s="67"/>
      <c r="C627" s="67"/>
      <c r="D627" s="68"/>
      <c r="E627" s="67"/>
      <c r="F627" s="67"/>
      <c r="G627" s="67"/>
      <c r="H627" s="67"/>
      <c r="I627" s="67"/>
      <c r="J627" s="67"/>
      <c r="K627" s="67"/>
      <c r="L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</row>
    <row r="628" spans="1:26" ht="12.75" customHeight="1">
      <c r="A628" s="67"/>
      <c r="B628" s="67"/>
      <c r="C628" s="67"/>
      <c r="D628" s="68"/>
      <c r="E628" s="67"/>
      <c r="F628" s="67"/>
      <c r="G628" s="67"/>
      <c r="H628" s="67"/>
      <c r="I628" s="67"/>
      <c r="J628" s="67"/>
      <c r="K628" s="67"/>
      <c r="L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</row>
    <row r="629" spans="1:26" ht="12.75" customHeight="1">
      <c r="A629" s="67"/>
      <c r="B629" s="67"/>
      <c r="C629" s="67"/>
      <c r="D629" s="68"/>
      <c r="E629" s="67"/>
      <c r="F629" s="67"/>
      <c r="G629" s="67"/>
      <c r="H629" s="67"/>
      <c r="I629" s="67"/>
      <c r="J629" s="67"/>
      <c r="K629" s="67"/>
      <c r="L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</row>
    <row r="630" spans="1:26" ht="12.75" customHeight="1">
      <c r="A630" s="67"/>
      <c r="B630" s="67"/>
      <c r="C630" s="67"/>
      <c r="D630" s="68"/>
      <c r="E630" s="67"/>
      <c r="F630" s="67"/>
      <c r="G630" s="67"/>
      <c r="H630" s="67"/>
      <c r="I630" s="67"/>
      <c r="J630" s="67"/>
      <c r="K630" s="67"/>
      <c r="L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</row>
    <row r="631" spans="1:26" ht="12.75" customHeight="1">
      <c r="A631" s="67"/>
      <c r="B631" s="67"/>
      <c r="C631" s="67"/>
      <c r="D631" s="68"/>
      <c r="E631" s="67"/>
      <c r="F631" s="67"/>
      <c r="G631" s="67"/>
      <c r="H631" s="67"/>
      <c r="I631" s="67"/>
      <c r="J631" s="67"/>
      <c r="K631" s="67"/>
      <c r="L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</row>
    <row r="632" spans="1:26" ht="12.75" customHeight="1">
      <c r="A632" s="67"/>
      <c r="B632" s="67"/>
      <c r="C632" s="67"/>
      <c r="D632" s="68"/>
      <c r="E632" s="67"/>
      <c r="F632" s="67"/>
      <c r="G632" s="67"/>
      <c r="H632" s="67"/>
      <c r="I632" s="67"/>
      <c r="J632" s="67"/>
      <c r="K632" s="67"/>
      <c r="L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  <c r="X632" s="67"/>
      <c r="Y632" s="67"/>
      <c r="Z632" s="67"/>
    </row>
    <row r="633" spans="1:26" ht="12.75" customHeight="1">
      <c r="A633" s="67"/>
      <c r="B633" s="67"/>
      <c r="C633" s="67"/>
      <c r="D633" s="68"/>
      <c r="E633" s="67"/>
      <c r="F633" s="67"/>
      <c r="G633" s="67"/>
      <c r="H633" s="67"/>
      <c r="I633" s="67"/>
      <c r="J633" s="67"/>
      <c r="K633" s="67"/>
      <c r="L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</row>
    <row r="634" spans="1:26" ht="12.75" customHeight="1">
      <c r="A634" s="67"/>
      <c r="B634" s="67"/>
      <c r="C634" s="67"/>
      <c r="D634" s="68"/>
      <c r="E634" s="67"/>
      <c r="F634" s="67"/>
      <c r="G634" s="67"/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</row>
    <row r="635" spans="1:26" ht="12.75" customHeight="1">
      <c r="A635" s="67"/>
      <c r="B635" s="67"/>
      <c r="C635" s="67"/>
      <c r="D635" s="68"/>
      <c r="E635" s="67"/>
      <c r="F635" s="67"/>
      <c r="G635" s="67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</row>
    <row r="636" spans="1:26" ht="12.75" customHeight="1">
      <c r="A636" s="67"/>
      <c r="B636" s="67"/>
      <c r="C636" s="67"/>
      <c r="D636" s="68"/>
      <c r="E636" s="67"/>
      <c r="F636" s="67"/>
      <c r="G636" s="67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</row>
    <row r="637" spans="1:26" ht="12.75" customHeight="1">
      <c r="A637" s="67"/>
      <c r="B637" s="67"/>
      <c r="C637" s="67"/>
      <c r="D637" s="68"/>
      <c r="E637" s="67"/>
      <c r="F637" s="67"/>
      <c r="G637" s="67"/>
      <c r="H637" s="67"/>
      <c r="I637" s="67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</row>
    <row r="638" spans="1:26" ht="12.75" customHeight="1">
      <c r="A638" s="67"/>
      <c r="B638" s="67"/>
      <c r="C638" s="67"/>
      <c r="D638" s="68"/>
      <c r="E638" s="67"/>
      <c r="F638" s="67"/>
      <c r="G638" s="67"/>
      <c r="H638" s="67"/>
      <c r="I638" s="67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</row>
    <row r="639" spans="1:26" ht="12.75" customHeight="1">
      <c r="A639" s="67"/>
      <c r="B639" s="67"/>
      <c r="C639" s="67"/>
      <c r="D639" s="68"/>
      <c r="E639" s="67"/>
      <c r="F639" s="67"/>
      <c r="G639" s="67"/>
      <c r="H639" s="67"/>
      <c r="I639" s="67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</row>
    <row r="640" spans="1:26" ht="12.75" customHeight="1">
      <c r="A640" s="67"/>
      <c r="B640" s="67"/>
      <c r="C640" s="67"/>
      <c r="D640" s="68"/>
      <c r="E640" s="67"/>
      <c r="F640" s="67"/>
      <c r="G640" s="67"/>
      <c r="H640" s="67"/>
      <c r="I640" s="67"/>
      <c r="J640" s="67"/>
      <c r="K640" s="67"/>
      <c r="L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</row>
    <row r="641" spans="1:26" ht="12.75" customHeight="1">
      <c r="A641" s="67"/>
      <c r="B641" s="67"/>
      <c r="C641" s="67"/>
      <c r="D641" s="68"/>
      <c r="E641" s="67"/>
      <c r="F641" s="67"/>
      <c r="G641" s="67"/>
      <c r="H641" s="67"/>
      <c r="I641" s="67"/>
      <c r="J641" s="67"/>
      <c r="K641" s="67"/>
      <c r="L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</row>
    <row r="642" spans="1:26" ht="12.75" customHeight="1">
      <c r="A642" s="67"/>
      <c r="B642" s="67"/>
      <c r="C642" s="67"/>
      <c r="D642" s="68"/>
      <c r="E642" s="67"/>
      <c r="F642" s="67"/>
      <c r="G642" s="67"/>
      <c r="H642" s="67"/>
      <c r="I642" s="67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</row>
    <row r="643" spans="1:26" ht="12.75" customHeight="1">
      <c r="A643" s="67"/>
      <c r="B643" s="67"/>
      <c r="C643" s="67"/>
      <c r="D643" s="68"/>
      <c r="E643" s="67"/>
      <c r="F643" s="67"/>
      <c r="G643" s="67"/>
      <c r="H643" s="67"/>
      <c r="I643" s="67"/>
      <c r="J643" s="67"/>
      <c r="K643" s="67"/>
      <c r="L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</row>
    <row r="644" spans="1:26" ht="12.75" customHeight="1">
      <c r="A644" s="67"/>
      <c r="B644" s="67"/>
      <c r="C644" s="67"/>
      <c r="D644" s="68"/>
      <c r="E644" s="67"/>
      <c r="F644" s="67"/>
      <c r="G644" s="67"/>
      <c r="H644" s="67"/>
      <c r="I644" s="67"/>
      <c r="J644" s="67"/>
      <c r="K644" s="67"/>
      <c r="L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</row>
    <row r="645" spans="1:26" ht="12.75" customHeight="1">
      <c r="A645" s="67"/>
      <c r="B645" s="67"/>
      <c r="C645" s="67"/>
      <c r="D645" s="68"/>
      <c r="E645" s="67"/>
      <c r="F645" s="67"/>
      <c r="G645" s="67"/>
      <c r="H645" s="67"/>
      <c r="I645" s="67"/>
      <c r="J645" s="67"/>
      <c r="K645" s="67"/>
      <c r="L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</row>
    <row r="646" spans="1:26" ht="12.75" customHeight="1">
      <c r="A646" s="67"/>
      <c r="B646" s="67"/>
      <c r="C646" s="67"/>
      <c r="D646" s="68"/>
      <c r="E646" s="67"/>
      <c r="F646" s="67"/>
      <c r="G646" s="67"/>
      <c r="H646" s="67"/>
      <c r="I646" s="67"/>
      <c r="J646" s="67"/>
      <c r="K646" s="67"/>
      <c r="L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</row>
    <row r="647" spans="1:26" ht="12.75" customHeight="1">
      <c r="A647" s="67"/>
      <c r="B647" s="67"/>
      <c r="C647" s="67"/>
      <c r="D647" s="68"/>
      <c r="E647" s="67"/>
      <c r="F647" s="67"/>
      <c r="G647" s="67"/>
      <c r="H647" s="67"/>
      <c r="I647" s="67"/>
      <c r="J647" s="67"/>
      <c r="K647" s="67"/>
      <c r="L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</row>
    <row r="648" spans="1:26" ht="12.75" customHeight="1">
      <c r="A648" s="67"/>
      <c r="B648" s="67"/>
      <c r="C648" s="67"/>
      <c r="D648" s="68"/>
      <c r="E648" s="67"/>
      <c r="F648" s="67"/>
      <c r="G648" s="67"/>
      <c r="H648" s="67"/>
      <c r="I648" s="67"/>
      <c r="J648" s="67"/>
      <c r="K648" s="67"/>
      <c r="L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</row>
    <row r="649" spans="1:26" ht="12.75" customHeight="1">
      <c r="A649" s="67"/>
      <c r="B649" s="67"/>
      <c r="C649" s="67"/>
      <c r="D649" s="68"/>
      <c r="E649" s="67"/>
      <c r="F649" s="67"/>
      <c r="G649" s="67"/>
      <c r="H649" s="67"/>
      <c r="I649" s="67"/>
      <c r="J649" s="67"/>
      <c r="K649" s="67"/>
      <c r="L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  <c r="X649" s="67"/>
      <c r="Y649" s="67"/>
      <c r="Z649" s="67"/>
    </row>
    <row r="650" spans="1:26" ht="12.75" customHeight="1">
      <c r="A650" s="67"/>
      <c r="B650" s="67"/>
      <c r="C650" s="67"/>
      <c r="D650" s="68"/>
      <c r="E650" s="67"/>
      <c r="F650" s="67"/>
      <c r="G650" s="67"/>
      <c r="H650" s="67"/>
      <c r="I650" s="67"/>
      <c r="J650" s="67"/>
      <c r="K650" s="67"/>
      <c r="L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  <c r="X650" s="67"/>
      <c r="Y650" s="67"/>
      <c r="Z650" s="67"/>
    </row>
    <row r="651" spans="1:26" ht="12.75" customHeight="1">
      <c r="A651" s="67"/>
      <c r="B651" s="67"/>
      <c r="C651" s="67"/>
      <c r="D651" s="68"/>
      <c r="E651" s="67"/>
      <c r="F651" s="67"/>
      <c r="G651" s="67"/>
      <c r="H651" s="67"/>
      <c r="I651" s="67"/>
      <c r="J651" s="67"/>
      <c r="K651" s="67"/>
      <c r="L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</row>
    <row r="652" spans="1:26" ht="12.75" customHeight="1">
      <c r="A652" s="67"/>
      <c r="B652" s="67"/>
      <c r="C652" s="67"/>
      <c r="D652" s="68"/>
      <c r="E652" s="67"/>
      <c r="F652" s="67"/>
      <c r="G652" s="67"/>
      <c r="H652" s="67"/>
      <c r="I652" s="67"/>
      <c r="J652" s="67"/>
      <c r="K652" s="67"/>
      <c r="L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</row>
    <row r="653" spans="1:26" ht="12.75" customHeight="1">
      <c r="A653" s="67"/>
      <c r="B653" s="67"/>
      <c r="C653" s="67"/>
      <c r="D653" s="68"/>
      <c r="E653" s="67"/>
      <c r="F653" s="67"/>
      <c r="G653" s="67"/>
      <c r="H653" s="67"/>
      <c r="I653" s="67"/>
      <c r="J653" s="67"/>
      <c r="K653" s="67"/>
      <c r="L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</row>
    <row r="654" spans="1:26" ht="12.75" customHeight="1">
      <c r="A654" s="67"/>
      <c r="B654" s="67"/>
      <c r="C654" s="67"/>
      <c r="D654" s="68"/>
      <c r="E654" s="67"/>
      <c r="F654" s="67"/>
      <c r="G654" s="67"/>
      <c r="H654" s="67"/>
      <c r="I654" s="67"/>
      <c r="J654" s="67"/>
      <c r="K654" s="67"/>
      <c r="L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</row>
    <row r="655" spans="1:26" ht="12.75" customHeight="1">
      <c r="A655" s="67"/>
      <c r="B655" s="67"/>
      <c r="C655" s="67"/>
      <c r="D655" s="68"/>
      <c r="E655" s="67"/>
      <c r="F655" s="67"/>
      <c r="G655" s="67"/>
      <c r="H655" s="67"/>
      <c r="I655" s="67"/>
      <c r="J655" s="67"/>
      <c r="K655" s="67"/>
      <c r="L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</row>
    <row r="656" spans="1:26" ht="12.75" customHeight="1">
      <c r="A656" s="67"/>
      <c r="B656" s="67"/>
      <c r="C656" s="67"/>
      <c r="D656" s="68"/>
      <c r="E656" s="67"/>
      <c r="F656" s="67"/>
      <c r="G656" s="67"/>
      <c r="H656" s="67"/>
      <c r="I656" s="67"/>
      <c r="J656" s="67"/>
      <c r="K656" s="67"/>
      <c r="L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</row>
    <row r="657" spans="1:26" ht="12.75" customHeight="1">
      <c r="A657" s="67"/>
      <c r="B657" s="67"/>
      <c r="C657" s="67"/>
      <c r="D657" s="68"/>
      <c r="E657" s="67"/>
      <c r="F657" s="67"/>
      <c r="G657" s="67"/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</row>
    <row r="658" spans="1:26" ht="12.75" customHeight="1">
      <c r="A658" s="67"/>
      <c r="B658" s="67"/>
      <c r="C658" s="67"/>
      <c r="D658" s="68"/>
      <c r="E658" s="67"/>
      <c r="F658" s="67"/>
      <c r="G658" s="67"/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</row>
    <row r="659" spans="1:26" ht="12.75" customHeight="1">
      <c r="A659" s="67"/>
      <c r="B659" s="67"/>
      <c r="C659" s="67"/>
      <c r="D659" s="68"/>
      <c r="E659" s="67"/>
      <c r="F659" s="67"/>
      <c r="G659" s="67"/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</row>
    <row r="660" spans="1:26" ht="12.75" customHeight="1">
      <c r="A660" s="67"/>
      <c r="B660" s="67"/>
      <c r="C660" s="67"/>
      <c r="D660" s="68"/>
      <c r="E660" s="67"/>
      <c r="F660" s="67"/>
      <c r="G660" s="67"/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</row>
    <row r="661" spans="1:26" ht="12.75" customHeight="1">
      <c r="A661" s="67"/>
      <c r="B661" s="67"/>
      <c r="C661" s="67"/>
      <c r="D661" s="68"/>
      <c r="E661" s="67"/>
      <c r="F661" s="67"/>
      <c r="G661" s="67"/>
      <c r="H661" s="67"/>
      <c r="I661" s="67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</row>
    <row r="662" spans="1:26" ht="12.75" customHeight="1">
      <c r="A662" s="67"/>
      <c r="B662" s="67"/>
      <c r="C662" s="67"/>
      <c r="D662" s="68"/>
      <c r="E662" s="67"/>
      <c r="F662" s="67"/>
      <c r="G662" s="67"/>
      <c r="H662" s="67"/>
      <c r="I662" s="67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</row>
    <row r="663" spans="1:26" ht="12.75" customHeight="1">
      <c r="A663" s="67"/>
      <c r="B663" s="67"/>
      <c r="C663" s="67"/>
      <c r="D663" s="68"/>
      <c r="E663" s="67"/>
      <c r="F663" s="67"/>
      <c r="G663" s="67"/>
      <c r="H663" s="67"/>
      <c r="I663" s="67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</row>
    <row r="664" spans="1:26" ht="12.75" customHeight="1">
      <c r="A664" s="67"/>
      <c r="B664" s="67"/>
      <c r="C664" s="67"/>
      <c r="D664" s="68"/>
      <c r="E664" s="67"/>
      <c r="F664" s="67"/>
      <c r="G664" s="67"/>
      <c r="H664" s="67"/>
      <c r="I664" s="67"/>
      <c r="J664" s="67"/>
      <c r="K664" s="67"/>
      <c r="L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</row>
    <row r="665" spans="1:26" ht="12.75" customHeight="1">
      <c r="A665" s="67"/>
      <c r="B665" s="67"/>
      <c r="C665" s="67"/>
      <c r="D665" s="68"/>
      <c r="E665" s="67"/>
      <c r="F665" s="67"/>
      <c r="G665" s="67"/>
      <c r="H665" s="67"/>
      <c r="I665" s="67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</row>
    <row r="666" spans="1:26" ht="12.75" customHeight="1">
      <c r="A666" s="67"/>
      <c r="B666" s="67"/>
      <c r="C666" s="67"/>
      <c r="D666" s="68"/>
      <c r="E666" s="67"/>
      <c r="F666" s="67"/>
      <c r="G666" s="67"/>
      <c r="H666" s="67"/>
      <c r="I666" s="67"/>
      <c r="J666" s="67"/>
      <c r="K666" s="67"/>
      <c r="L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</row>
    <row r="667" spans="1:26" ht="12.75" customHeight="1">
      <c r="A667" s="67"/>
      <c r="B667" s="67"/>
      <c r="C667" s="67"/>
      <c r="D667" s="68"/>
      <c r="E667" s="67"/>
      <c r="F667" s="67"/>
      <c r="G667" s="67"/>
      <c r="H667" s="67"/>
      <c r="I667" s="67"/>
      <c r="J667" s="67"/>
      <c r="K667" s="67"/>
      <c r="L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</row>
    <row r="668" spans="1:26" ht="12.75" customHeight="1">
      <c r="A668" s="67"/>
      <c r="B668" s="67"/>
      <c r="C668" s="67"/>
      <c r="D668" s="68"/>
      <c r="E668" s="67"/>
      <c r="F668" s="67"/>
      <c r="G668" s="67"/>
      <c r="H668" s="67"/>
      <c r="I668" s="67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</row>
    <row r="669" spans="1:26" ht="12.75" customHeight="1">
      <c r="A669" s="67"/>
      <c r="B669" s="67"/>
      <c r="C669" s="67"/>
      <c r="D669" s="68"/>
      <c r="E669" s="67"/>
      <c r="F669" s="67"/>
      <c r="G669" s="67"/>
      <c r="H669" s="67"/>
      <c r="I669" s="67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</row>
    <row r="670" spans="1:26" ht="12.75" customHeight="1">
      <c r="A670" s="67"/>
      <c r="B670" s="67"/>
      <c r="C670" s="67"/>
      <c r="D670" s="68"/>
      <c r="E670" s="67"/>
      <c r="F670" s="67"/>
      <c r="G670" s="67"/>
      <c r="H670" s="67"/>
      <c r="I670" s="67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</row>
    <row r="671" spans="1:26" ht="12.75" customHeight="1">
      <c r="A671" s="67"/>
      <c r="B671" s="67"/>
      <c r="C671" s="67"/>
      <c r="D671" s="68"/>
      <c r="E671" s="67"/>
      <c r="F671" s="67"/>
      <c r="G671" s="67"/>
      <c r="H671" s="67"/>
      <c r="I671" s="67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</row>
    <row r="672" spans="1:26" ht="12.75" customHeight="1">
      <c r="A672" s="67"/>
      <c r="B672" s="67"/>
      <c r="C672" s="67"/>
      <c r="D672" s="68"/>
      <c r="E672" s="67"/>
      <c r="F672" s="67"/>
      <c r="G672" s="67"/>
      <c r="H672" s="67"/>
      <c r="I672" s="67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</row>
    <row r="673" spans="1:26" ht="12.75" customHeight="1">
      <c r="A673" s="67"/>
      <c r="B673" s="67"/>
      <c r="C673" s="67"/>
      <c r="D673" s="68"/>
      <c r="E673" s="67"/>
      <c r="F673" s="67"/>
      <c r="G673" s="67"/>
      <c r="H673" s="67"/>
      <c r="I673" s="67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</row>
    <row r="674" spans="1:26" ht="12.75" customHeight="1">
      <c r="A674" s="67"/>
      <c r="B674" s="67"/>
      <c r="C674" s="67"/>
      <c r="D674" s="68"/>
      <c r="E674" s="67"/>
      <c r="F674" s="67"/>
      <c r="G674" s="67"/>
      <c r="H674" s="67"/>
      <c r="I674" s="67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</row>
    <row r="675" spans="1:26" ht="12.75" customHeight="1">
      <c r="A675" s="67"/>
      <c r="B675" s="67"/>
      <c r="C675" s="67"/>
      <c r="D675" s="68"/>
      <c r="E675" s="67"/>
      <c r="F675" s="67"/>
      <c r="G675" s="67"/>
      <c r="H675" s="67"/>
      <c r="I675" s="67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</row>
    <row r="676" spans="1:26" ht="12.75" customHeight="1">
      <c r="A676" s="67"/>
      <c r="B676" s="67"/>
      <c r="C676" s="67"/>
      <c r="D676" s="68"/>
      <c r="E676" s="67"/>
      <c r="F676" s="67"/>
      <c r="G676" s="67"/>
      <c r="H676" s="67"/>
      <c r="I676" s="67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</row>
    <row r="677" spans="1:26" ht="12.75" customHeight="1">
      <c r="A677" s="67"/>
      <c r="B677" s="67"/>
      <c r="C677" s="67"/>
      <c r="D677" s="68"/>
      <c r="E677" s="67"/>
      <c r="F677" s="67"/>
      <c r="G677" s="67"/>
      <c r="H677" s="67"/>
      <c r="I677" s="67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</row>
    <row r="678" spans="1:26" ht="12.75" customHeight="1">
      <c r="A678" s="67"/>
      <c r="B678" s="67"/>
      <c r="C678" s="67"/>
      <c r="D678" s="68"/>
      <c r="E678" s="67"/>
      <c r="F678" s="67"/>
      <c r="G678" s="67"/>
      <c r="H678" s="67"/>
      <c r="I678" s="67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</row>
    <row r="679" spans="1:26" ht="12.75" customHeight="1">
      <c r="A679" s="67"/>
      <c r="B679" s="67"/>
      <c r="C679" s="67"/>
      <c r="D679" s="68"/>
      <c r="E679" s="67"/>
      <c r="F679" s="67"/>
      <c r="G679" s="67"/>
      <c r="H679" s="67"/>
      <c r="I679" s="67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</row>
    <row r="680" spans="1:26" ht="12.75" customHeight="1">
      <c r="A680" s="67"/>
      <c r="B680" s="67"/>
      <c r="C680" s="67"/>
      <c r="D680" s="68"/>
      <c r="E680" s="67"/>
      <c r="F680" s="67"/>
      <c r="G680" s="67"/>
      <c r="H680" s="67"/>
      <c r="I680" s="67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</row>
    <row r="681" spans="1:26" ht="12.75" customHeight="1">
      <c r="A681" s="67"/>
      <c r="B681" s="67"/>
      <c r="C681" s="67"/>
      <c r="D681" s="68"/>
      <c r="E681" s="67"/>
      <c r="F681" s="67"/>
      <c r="G681" s="67"/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</row>
    <row r="682" spans="1:26" ht="12.75" customHeight="1">
      <c r="A682" s="67"/>
      <c r="B682" s="67"/>
      <c r="C682" s="67"/>
      <c r="D682" s="68"/>
      <c r="E682" s="67"/>
      <c r="F682" s="67"/>
      <c r="G682" s="67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</row>
    <row r="683" spans="1:26" ht="12.75" customHeight="1">
      <c r="A683" s="67"/>
      <c r="B683" s="67"/>
      <c r="C683" s="67"/>
      <c r="D683" s="68"/>
      <c r="E683" s="67"/>
      <c r="F683" s="67"/>
      <c r="G683" s="67"/>
      <c r="H683" s="67"/>
      <c r="I683" s="67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</row>
    <row r="684" spans="1:26" ht="12.75" customHeight="1">
      <c r="A684" s="67"/>
      <c r="B684" s="67"/>
      <c r="C684" s="67"/>
      <c r="D684" s="68"/>
      <c r="E684" s="67"/>
      <c r="F684" s="67"/>
      <c r="G684" s="67"/>
      <c r="H684" s="67"/>
      <c r="I684" s="67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</row>
    <row r="685" spans="1:26" ht="12.75" customHeight="1">
      <c r="A685" s="67"/>
      <c r="B685" s="67"/>
      <c r="C685" s="67"/>
      <c r="D685" s="68"/>
      <c r="E685" s="67"/>
      <c r="F685" s="67"/>
      <c r="G685" s="67"/>
      <c r="H685" s="67"/>
      <c r="I685" s="67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</row>
    <row r="686" spans="1:26" ht="12.75" customHeight="1">
      <c r="A686" s="67"/>
      <c r="B686" s="67"/>
      <c r="C686" s="67"/>
      <c r="D686" s="68"/>
      <c r="E686" s="67"/>
      <c r="F686" s="67"/>
      <c r="G686" s="67"/>
      <c r="H686" s="67"/>
      <c r="I686" s="67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</row>
    <row r="687" spans="1:26" ht="12.75" customHeight="1">
      <c r="A687" s="67"/>
      <c r="B687" s="67"/>
      <c r="C687" s="67"/>
      <c r="D687" s="68"/>
      <c r="E687" s="67"/>
      <c r="F687" s="67"/>
      <c r="G687" s="67"/>
      <c r="H687" s="67"/>
      <c r="I687" s="67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</row>
    <row r="688" spans="1:26" ht="12.75" customHeight="1">
      <c r="A688" s="67"/>
      <c r="B688" s="67"/>
      <c r="C688" s="67"/>
      <c r="D688" s="68"/>
      <c r="E688" s="67"/>
      <c r="F688" s="67"/>
      <c r="G688" s="67"/>
      <c r="H688" s="67"/>
      <c r="I688" s="67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</row>
    <row r="689" spans="1:26" ht="12.75" customHeight="1">
      <c r="A689" s="67"/>
      <c r="B689" s="67"/>
      <c r="C689" s="67"/>
      <c r="D689" s="68"/>
      <c r="E689" s="67"/>
      <c r="F689" s="67"/>
      <c r="G689" s="67"/>
      <c r="H689" s="67"/>
      <c r="I689" s="67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</row>
    <row r="690" spans="1:26" ht="12.75" customHeight="1">
      <c r="A690" s="67"/>
      <c r="B690" s="67"/>
      <c r="C690" s="67"/>
      <c r="D690" s="68"/>
      <c r="E690" s="67"/>
      <c r="F690" s="67"/>
      <c r="G690" s="67"/>
      <c r="H690" s="67"/>
      <c r="I690" s="67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</row>
    <row r="691" spans="1:26" ht="12.75" customHeight="1">
      <c r="A691" s="67"/>
      <c r="B691" s="67"/>
      <c r="C691" s="67"/>
      <c r="D691" s="68"/>
      <c r="E691" s="67"/>
      <c r="F691" s="67"/>
      <c r="G691" s="67"/>
      <c r="H691" s="67"/>
      <c r="I691" s="67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</row>
    <row r="692" spans="1:26" ht="12.75" customHeight="1">
      <c r="A692" s="67"/>
      <c r="B692" s="67"/>
      <c r="C692" s="67"/>
      <c r="D692" s="68"/>
      <c r="E692" s="67"/>
      <c r="F692" s="67"/>
      <c r="G692" s="67"/>
      <c r="H692" s="67"/>
      <c r="I692" s="67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</row>
    <row r="693" spans="1:26" ht="12.75" customHeight="1">
      <c r="A693" s="67"/>
      <c r="B693" s="67"/>
      <c r="C693" s="67"/>
      <c r="D693" s="68"/>
      <c r="E693" s="67"/>
      <c r="F693" s="67"/>
      <c r="G693" s="67"/>
      <c r="H693" s="67"/>
      <c r="I693" s="67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</row>
    <row r="694" spans="1:26" ht="12.75" customHeight="1">
      <c r="A694" s="67"/>
      <c r="B694" s="67"/>
      <c r="C694" s="67"/>
      <c r="D694" s="68"/>
      <c r="E694" s="67"/>
      <c r="F694" s="67"/>
      <c r="G694" s="67"/>
      <c r="H694" s="67"/>
      <c r="I694" s="67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</row>
    <row r="695" spans="1:26" ht="12.75" customHeight="1">
      <c r="A695" s="67"/>
      <c r="B695" s="67"/>
      <c r="C695" s="67"/>
      <c r="D695" s="68"/>
      <c r="E695" s="67"/>
      <c r="F695" s="67"/>
      <c r="G695" s="67"/>
      <c r="H695" s="67"/>
      <c r="I695" s="67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</row>
    <row r="696" spans="1:26" ht="12.75" customHeight="1">
      <c r="A696" s="67"/>
      <c r="B696" s="67"/>
      <c r="C696" s="67"/>
      <c r="D696" s="68"/>
      <c r="E696" s="67"/>
      <c r="F696" s="67"/>
      <c r="G696" s="67"/>
      <c r="H696" s="67"/>
      <c r="I696" s="67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</row>
    <row r="697" spans="1:26" ht="12.75" customHeight="1">
      <c r="A697" s="67"/>
      <c r="B697" s="67"/>
      <c r="C697" s="67"/>
      <c r="D697" s="68"/>
      <c r="E697" s="67"/>
      <c r="F697" s="67"/>
      <c r="G697" s="67"/>
      <c r="H697" s="67"/>
      <c r="I697" s="67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</row>
    <row r="698" spans="1:26" ht="12.75" customHeight="1">
      <c r="A698" s="67"/>
      <c r="B698" s="67"/>
      <c r="C698" s="67"/>
      <c r="D698" s="68"/>
      <c r="E698" s="67"/>
      <c r="F698" s="67"/>
      <c r="G698" s="67"/>
      <c r="H698" s="67"/>
      <c r="I698" s="67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</row>
    <row r="699" spans="1:26" ht="12.75" customHeight="1">
      <c r="A699" s="67"/>
      <c r="B699" s="67"/>
      <c r="C699" s="67"/>
      <c r="D699" s="68"/>
      <c r="E699" s="67"/>
      <c r="F699" s="67"/>
      <c r="G699" s="67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</row>
    <row r="700" spans="1:26" ht="12.75" customHeight="1">
      <c r="A700" s="67"/>
      <c r="B700" s="67"/>
      <c r="C700" s="67"/>
      <c r="D700" s="68"/>
      <c r="E700" s="67"/>
      <c r="F700" s="67"/>
      <c r="G700" s="67"/>
      <c r="H700" s="67"/>
      <c r="I700" s="67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</row>
    <row r="701" spans="1:26" ht="12.75" customHeight="1">
      <c r="A701" s="67"/>
      <c r="B701" s="67"/>
      <c r="C701" s="67"/>
      <c r="D701" s="68"/>
      <c r="E701" s="67"/>
      <c r="F701" s="67"/>
      <c r="G701" s="67"/>
      <c r="H701" s="67"/>
      <c r="I701" s="67"/>
      <c r="J701" s="67"/>
      <c r="K701" s="67"/>
      <c r="L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</row>
    <row r="702" spans="1:26" ht="12.75" customHeight="1">
      <c r="A702" s="67"/>
      <c r="B702" s="67"/>
      <c r="C702" s="67"/>
      <c r="D702" s="68"/>
      <c r="E702" s="67"/>
      <c r="F702" s="67"/>
      <c r="G702" s="67"/>
      <c r="H702" s="67"/>
      <c r="I702" s="67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</row>
    <row r="703" spans="1:26" ht="12.75" customHeight="1">
      <c r="A703" s="67"/>
      <c r="B703" s="67"/>
      <c r="C703" s="67"/>
      <c r="D703" s="68"/>
      <c r="E703" s="67"/>
      <c r="F703" s="67"/>
      <c r="G703" s="67"/>
      <c r="H703" s="67"/>
      <c r="I703" s="67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</row>
    <row r="704" spans="1:26" ht="12.75" customHeight="1">
      <c r="A704" s="67"/>
      <c r="B704" s="67"/>
      <c r="C704" s="67"/>
      <c r="D704" s="68"/>
      <c r="E704" s="67"/>
      <c r="F704" s="67"/>
      <c r="G704" s="67"/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</row>
    <row r="705" spans="1:26" ht="12.75" customHeight="1">
      <c r="A705" s="67"/>
      <c r="B705" s="67"/>
      <c r="C705" s="67"/>
      <c r="D705" s="68"/>
      <c r="E705" s="67"/>
      <c r="F705" s="67"/>
      <c r="G705" s="67"/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</row>
    <row r="706" spans="1:26" ht="12.75" customHeight="1">
      <c r="A706" s="67"/>
      <c r="B706" s="67"/>
      <c r="C706" s="67"/>
      <c r="D706" s="68"/>
      <c r="E706" s="67"/>
      <c r="F706" s="67"/>
      <c r="G706" s="67"/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</row>
    <row r="707" spans="1:26" ht="12.75" customHeight="1">
      <c r="A707" s="67"/>
      <c r="B707" s="67"/>
      <c r="C707" s="67"/>
      <c r="D707" s="68"/>
      <c r="E707" s="67"/>
      <c r="F707" s="67"/>
      <c r="G707" s="67"/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</row>
    <row r="708" spans="1:26" ht="12.75" customHeight="1">
      <c r="A708" s="67"/>
      <c r="B708" s="67"/>
      <c r="C708" s="67"/>
      <c r="D708" s="68"/>
      <c r="E708" s="67"/>
      <c r="F708" s="67"/>
      <c r="G708" s="67"/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</row>
    <row r="709" spans="1:26" ht="12.75" customHeight="1">
      <c r="A709" s="67"/>
      <c r="B709" s="67"/>
      <c r="C709" s="67"/>
      <c r="D709" s="68"/>
      <c r="E709" s="67"/>
      <c r="F709" s="67"/>
      <c r="G709" s="67"/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</row>
    <row r="710" spans="1:26" ht="12.75" customHeight="1">
      <c r="A710" s="67"/>
      <c r="B710" s="67"/>
      <c r="C710" s="67"/>
      <c r="D710" s="68"/>
      <c r="E710" s="67"/>
      <c r="F710" s="67"/>
      <c r="G710" s="67"/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</row>
    <row r="711" spans="1:26" ht="12.75" customHeight="1">
      <c r="A711" s="67"/>
      <c r="B711" s="67"/>
      <c r="C711" s="67"/>
      <c r="D711" s="68"/>
      <c r="E711" s="67"/>
      <c r="F711" s="67"/>
      <c r="G711" s="67"/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</row>
    <row r="712" spans="1:26" ht="12.75" customHeight="1">
      <c r="A712" s="67"/>
      <c r="B712" s="67"/>
      <c r="C712" s="67"/>
      <c r="D712" s="68"/>
      <c r="E712" s="67"/>
      <c r="F712" s="67"/>
      <c r="G712" s="67"/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</row>
    <row r="713" spans="1:26" ht="12.75" customHeight="1">
      <c r="A713" s="67"/>
      <c r="B713" s="67"/>
      <c r="C713" s="67"/>
      <c r="D713" s="68"/>
      <c r="E713" s="67"/>
      <c r="F713" s="67"/>
      <c r="G713" s="67"/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</row>
    <row r="714" spans="1:26" ht="12.75" customHeight="1">
      <c r="A714" s="67"/>
      <c r="B714" s="67"/>
      <c r="C714" s="67"/>
      <c r="D714" s="68"/>
      <c r="E714" s="67"/>
      <c r="F714" s="67"/>
      <c r="G714" s="67"/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</row>
    <row r="715" spans="1:26" ht="12.75" customHeight="1">
      <c r="A715" s="67"/>
      <c r="B715" s="67"/>
      <c r="C715" s="67"/>
      <c r="D715" s="68"/>
      <c r="E715" s="67"/>
      <c r="F715" s="67"/>
      <c r="G715" s="67"/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</row>
    <row r="716" spans="1:26" ht="12.75" customHeight="1">
      <c r="A716" s="67"/>
      <c r="B716" s="67"/>
      <c r="C716" s="67"/>
      <c r="D716" s="68"/>
      <c r="E716" s="67"/>
      <c r="F716" s="67"/>
      <c r="G716" s="67"/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</row>
    <row r="717" spans="1:26" ht="12.75" customHeight="1">
      <c r="A717" s="67"/>
      <c r="B717" s="67"/>
      <c r="C717" s="67"/>
      <c r="D717" s="68"/>
      <c r="E717" s="67"/>
      <c r="F717" s="67"/>
      <c r="G717" s="67"/>
      <c r="H717" s="67"/>
      <c r="I717" s="67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  <c r="W717" s="67"/>
      <c r="X717" s="67"/>
      <c r="Y717" s="67"/>
      <c r="Z717" s="67"/>
    </row>
    <row r="718" spans="1:26" ht="12.75" customHeight="1">
      <c r="A718" s="67"/>
      <c r="B718" s="67"/>
      <c r="C718" s="67"/>
      <c r="D718" s="68"/>
      <c r="E718" s="67"/>
      <c r="F718" s="67"/>
      <c r="G718" s="67"/>
      <c r="H718" s="67"/>
      <c r="I718" s="67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  <c r="W718" s="67"/>
      <c r="X718" s="67"/>
      <c r="Y718" s="67"/>
      <c r="Z718" s="67"/>
    </row>
    <row r="719" spans="1:26" ht="12.75" customHeight="1">
      <c r="A719" s="67"/>
      <c r="B719" s="67"/>
      <c r="C719" s="67"/>
      <c r="D719" s="68"/>
      <c r="E719" s="67"/>
      <c r="F719" s="67"/>
      <c r="G719" s="67"/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</row>
    <row r="720" spans="1:26" ht="12.75" customHeight="1">
      <c r="A720" s="67"/>
      <c r="B720" s="67"/>
      <c r="C720" s="67"/>
      <c r="D720" s="68"/>
      <c r="E720" s="67"/>
      <c r="F720" s="67"/>
      <c r="G720" s="67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</row>
    <row r="721" spans="1:26" ht="12.75" customHeight="1">
      <c r="A721" s="67"/>
      <c r="B721" s="67"/>
      <c r="C721" s="67"/>
      <c r="D721" s="68"/>
      <c r="E721" s="67"/>
      <c r="F721" s="67"/>
      <c r="G721" s="67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</row>
    <row r="722" spans="1:26" ht="12.75" customHeight="1">
      <c r="A722" s="67"/>
      <c r="B722" s="67"/>
      <c r="C722" s="67"/>
      <c r="D722" s="68"/>
      <c r="E722" s="67"/>
      <c r="F722" s="67"/>
      <c r="G722" s="67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</row>
    <row r="723" spans="1:26" ht="12.75" customHeight="1">
      <c r="A723" s="67"/>
      <c r="B723" s="67"/>
      <c r="C723" s="67"/>
      <c r="D723" s="68"/>
      <c r="E723" s="67"/>
      <c r="F723" s="67"/>
      <c r="G723" s="67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</row>
    <row r="724" spans="1:26" ht="12.75" customHeight="1">
      <c r="A724" s="67"/>
      <c r="B724" s="67"/>
      <c r="C724" s="67"/>
      <c r="D724" s="68"/>
      <c r="E724" s="67"/>
      <c r="F724" s="67"/>
      <c r="G724" s="67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</row>
    <row r="725" spans="1:26" ht="12.75" customHeight="1">
      <c r="A725" s="67"/>
      <c r="B725" s="67"/>
      <c r="C725" s="67"/>
      <c r="D725" s="68"/>
      <c r="E725" s="67"/>
      <c r="F725" s="67"/>
      <c r="G725" s="67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</row>
    <row r="726" spans="1:26" ht="12.75" customHeight="1">
      <c r="A726" s="67"/>
      <c r="B726" s="67"/>
      <c r="C726" s="67"/>
      <c r="D726" s="68"/>
      <c r="E726" s="67"/>
      <c r="F726" s="67"/>
      <c r="G726" s="67"/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</row>
    <row r="727" spans="1:26" ht="12.75" customHeight="1">
      <c r="A727" s="67"/>
      <c r="B727" s="67"/>
      <c r="C727" s="67"/>
      <c r="D727" s="68"/>
      <c r="E727" s="67"/>
      <c r="F727" s="67"/>
      <c r="G727" s="67"/>
      <c r="H727" s="67"/>
      <c r="I727" s="67"/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</row>
    <row r="728" spans="1:26" ht="12.75" customHeight="1">
      <c r="A728" s="67"/>
      <c r="B728" s="67"/>
      <c r="C728" s="67"/>
      <c r="D728" s="68"/>
      <c r="E728" s="67"/>
      <c r="F728" s="67"/>
      <c r="G728" s="67"/>
      <c r="H728" s="67"/>
      <c r="I728" s="67"/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</row>
    <row r="729" spans="1:26" ht="12.75" customHeight="1">
      <c r="A729" s="67"/>
      <c r="B729" s="67"/>
      <c r="C729" s="67"/>
      <c r="D729" s="68"/>
      <c r="E729" s="67"/>
      <c r="F729" s="67"/>
      <c r="G729" s="67"/>
      <c r="H729" s="67"/>
      <c r="I729" s="67"/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</row>
    <row r="730" spans="1:26" ht="12.75" customHeight="1">
      <c r="A730" s="67"/>
      <c r="B730" s="67"/>
      <c r="C730" s="67"/>
      <c r="D730" s="68"/>
      <c r="E730" s="67"/>
      <c r="F730" s="67"/>
      <c r="G730" s="67"/>
      <c r="H730" s="67"/>
      <c r="I730" s="67"/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</row>
    <row r="731" spans="1:26" ht="12.75" customHeight="1">
      <c r="A731" s="67"/>
      <c r="B731" s="67"/>
      <c r="C731" s="67"/>
      <c r="D731" s="68"/>
      <c r="E731" s="67"/>
      <c r="F731" s="67"/>
      <c r="G731" s="67"/>
      <c r="H731" s="67"/>
      <c r="I731" s="67"/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</row>
    <row r="732" spans="1:26" ht="12.75" customHeight="1">
      <c r="A732" s="67"/>
      <c r="B732" s="67"/>
      <c r="C732" s="67"/>
      <c r="D732" s="68"/>
      <c r="E732" s="67"/>
      <c r="F732" s="67"/>
      <c r="G732" s="67"/>
      <c r="H732" s="67"/>
      <c r="I732" s="67"/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</row>
    <row r="733" spans="1:26" ht="12.75" customHeight="1">
      <c r="A733" s="67"/>
      <c r="B733" s="67"/>
      <c r="C733" s="67"/>
      <c r="D733" s="68"/>
      <c r="E733" s="67"/>
      <c r="F733" s="67"/>
      <c r="G733" s="67"/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</row>
    <row r="734" spans="1:26" ht="12.75" customHeight="1">
      <c r="A734" s="67"/>
      <c r="B734" s="67"/>
      <c r="C734" s="67"/>
      <c r="D734" s="68"/>
      <c r="E734" s="67"/>
      <c r="F734" s="67"/>
      <c r="G734" s="67"/>
      <c r="H734" s="67"/>
      <c r="I734" s="67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  <c r="W734" s="67"/>
      <c r="X734" s="67"/>
      <c r="Y734" s="67"/>
      <c r="Z734" s="67"/>
    </row>
    <row r="735" spans="1:26" ht="12.75" customHeight="1">
      <c r="A735" s="67"/>
      <c r="B735" s="67"/>
      <c r="C735" s="67"/>
      <c r="D735" s="68"/>
      <c r="E735" s="67"/>
      <c r="F735" s="67"/>
      <c r="G735" s="67"/>
      <c r="H735" s="67"/>
      <c r="I735" s="67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  <c r="W735" s="67"/>
      <c r="X735" s="67"/>
      <c r="Y735" s="67"/>
      <c r="Z735" s="67"/>
    </row>
    <row r="736" spans="1:26" ht="12.75" customHeight="1">
      <c r="A736" s="67"/>
      <c r="B736" s="67"/>
      <c r="C736" s="67"/>
      <c r="D736" s="68"/>
      <c r="E736" s="67"/>
      <c r="F736" s="67"/>
      <c r="G736" s="67"/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</row>
    <row r="737" spans="1:26" ht="12.75" customHeight="1">
      <c r="A737" s="67"/>
      <c r="B737" s="67"/>
      <c r="C737" s="67"/>
      <c r="D737" s="68"/>
      <c r="E737" s="67"/>
      <c r="F737" s="67"/>
      <c r="G737" s="67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</row>
    <row r="738" spans="1:26" ht="12.75" customHeight="1">
      <c r="A738" s="67"/>
      <c r="B738" s="67"/>
      <c r="C738" s="67"/>
      <c r="D738" s="68"/>
      <c r="E738" s="67"/>
      <c r="F738" s="67"/>
      <c r="G738" s="67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</row>
    <row r="739" spans="1:26" ht="12.75" customHeight="1">
      <c r="A739" s="67"/>
      <c r="B739" s="67"/>
      <c r="C739" s="67"/>
      <c r="D739" s="68"/>
      <c r="E739" s="67"/>
      <c r="F739" s="67"/>
      <c r="G739" s="67"/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</row>
    <row r="740" spans="1:26" ht="12.75" customHeight="1">
      <c r="A740" s="67"/>
      <c r="B740" s="67"/>
      <c r="C740" s="67"/>
      <c r="D740" s="68"/>
      <c r="E740" s="67"/>
      <c r="F740" s="67"/>
      <c r="G740" s="67"/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</row>
    <row r="741" spans="1:26" ht="12.75" customHeight="1">
      <c r="A741" s="67"/>
      <c r="B741" s="67"/>
      <c r="C741" s="67"/>
      <c r="D741" s="68"/>
      <c r="E741" s="67"/>
      <c r="F741" s="67"/>
      <c r="G741" s="67"/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</row>
    <row r="742" spans="1:26" ht="12.75" customHeight="1">
      <c r="A742" s="67"/>
      <c r="B742" s="67"/>
      <c r="C742" s="67"/>
      <c r="D742" s="68"/>
      <c r="E742" s="67"/>
      <c r="F742" s="67"/>
      <c r="G742" s="67"/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</row>
    <row r="743" spans="1:26" ht="12.75" customHeight="1">
      <c r="A743" s="67"/>
      <c r="B743" s="67"/>
      <c r="C743" s="67"/>
      <c r="D743" s="68"/>
      <c r="E743" s="67"/>
      <c r="F743" s="67"/>
      <c r="G743" s="67"/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</row>
    <row r="744" spans="1:26" ht="12.75" customHeight="1">
      <c r="A744" s="67"/>
      <c r="B744" s="67"/>
      <c r="C744" s="67"/>
      <c r="D744" s="68"/>
      <c r="E744" s="67"/>
      <c r="F744" s="67"/>
      <c r="G744" s="67"/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</row>
    <row r="745" spans="1:26" ht="12.75" customHeight="1">
      <c r="A745" s="67"/>
      <c r="B745" s="67"/>
      <c r="C745" s="67"/>
      <c r="D745" s="68"/>
      <c r="E745" s="67"/>
      <c r="F745" s="67"/>
      <c r="G745" s="67"/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</row>
    <row r="746" spans="1:26" ht="12.75" customHeight="1">
      <c r="A746" s="67"/>
      <c r="B746" s="67"/>
      <c r="C746" s="67"/>
      <c r="D746" s="68"/>
      <c r="E746" s="67"/>
      <c r="F746" s="67"/>
      <c r="G746" s="67"/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</row>
    <row r="747" spans="1:26" ht="12.75" customHeight="1">
      <c r="A747" s="67"/>
      <c r="B747" s="67"/>
      <c r="C747" s="67"/>
      <c r="D747" s="68"/>
      <c r="E747" s="67"/>
      <c r="F747" s="67"/>
      <c r="G747" s="67"/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</row>
    <row r="748" spans="1:26" ht="12.75" customHeight="1">
      <c r="A748" s="67"/>
      <c r="B748" s="67"/>
      <c r="C748" s="67"/>
      <c r="D748" s="68"/>
      <c r="E748" s="67"/>
      <c r="F748" s="67"/>
      <c r="G748" s="67"/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</row>
    <row r="749" spans="1:26" ht="12.75" customHeight="1">
      <c r="A749" s="67"/>
      <c r="B749" s="67"/>
      <c r="C749" s="67"/>
      <c r="D749" s="68"/>
      <c r="E749" s="67"/>
      <c r="F749" s="67"/>
      <c r="G749" s="67"/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</row>
    <row r="750" spans="1:26" ht="12.75" customHeight="1">
      <c r="A750" s="67"/>
      <c r="B750" s="67"/>
      <c r="C750" s="67"/>
      <c r="D750" s="68"/>
      <c r="E750" s="67"/>
      <c r="F750" s="67"/>
      <c r="G750" s="67"/>
      <c r="H750" s="67"/>
      <c r="I750" s="67"/>
      <c r="J750" s="67"/>
      <c r="K750" s="67"/>
      <c r="L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</row>
    <row r="751" spans="1:26" ht="12.75" customHeight="1">
      <c r="A751" s="67"/>
      <c r="B751" s="67"/>
      <c r="C751" s="67"/>
      <c r="D751" s="68"/>
      <c r="E751" s="67"/>
      <c r="F751" s="67"/>
      <c r="G751" s="67"/>
      <c r="H751" s="67"/>
      <c r="I751" s="67"/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</row>
    <row r="752" spans="1:26" ht="12.75" customHeight="1">
      <c r="A752" s="67"/>
      <c r="B752" s="67"/>
      <c r="C752" s="67"/>
      <c r="D752" s="68"/>
      <c r="E752" s="67"/>
      <c r="F752" s="67"/>
      <c r="G752" s="67"/>
      <c r="H752" s="67"/>
      <c r="I752" s="67"/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</row>
    <row r="753" spans="1:26" ht="12.75" customHeight="1">
      <c r="A753" s="67"/>
      <c r="B753" s="67"/>
      <c r="C753" s="67"/>
      <c r="D753" s="68"/>
      <c r="E753" s="67"/>
      <c r="F753" s="67"/>
      <c r="G753" s="67"/>
      <c r="H753" s="67"/>
      <c r="I753" s="67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</row>
    <row r="754" spans="1:26" ht="12.75" customHeight="1">
      <c r="A754" s="67"/>
      <c r="B754" s="67"/>
      <c r="C754" s="67"/>
      <c r="D754" s="68"/>
      <c r="E754" s="67"/>
      <c r="F754" s="67"/>
      <c r="G754" s="67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</row>
    <row r="755" spans="1:26" ht="12.75" customHeight="1">
      <c r="A755" s="67"/>
      <c r="B755" s="67"/>
      <c r="C755" s="67"/>
      <c r="D755" s="68"/>
      <c r="E755" s="67"/>
      <c r="F755" s="67"/>
      <c r="G755" s="67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</row>
    <row r="756" spans="1:26" ht="12.75" customHeight="1">
      <c r="A756" s="67"/>
      <c r="B756" s="67"/>
      <c r="C756" s="67"/>
      <c r="D756" s="68"/>
      <c r="E756" s="67"/>
      <c r="F756" s="67"/>
      <c r="G756" s="67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</row>
    <row r="757" spans="1:26" ht="12.75" customHeight="1">
      <c r="A757" s="67"/>
      <c r="B757" s="67"/>
      <c r="C757" s="67"/>
      <c r="D757" s="68"/>
      <c r="E757" s="67"/>
      <c r="F757" s="67"/>
      <c r="G757" s="67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</row>
    <row r="758" spans="1:26" ht="12.75" customHeight="1">
      <c r="A758" s="67"/>
      <c r="B758" s="67"/>
      <c r="C758" s="67"/>
      <c r="D758" s="68"/>
      <c r="E758" s="67"/>
      <c r="F758" s="67"/>
      <c r="G758" s="67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</row>
    <row r="759" spans="1:26" ht="12.75" customHeight="1">
      <c r="A759" s="67"/>
      <c r="B759" s="67"/>
      <c r="C759" s="67"/>
      <c r="D759" s="68"/>
      <c r="E759" s="67"/>
      <c r="F759" s="67"/>
      <c r="G759" s="67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</row>
    <row r="760" spans="1:26" ht="12.75" customHeight="1">
      <c r="A760" s="67"/>
      <c r="B760" s="67"/>
      <c r="C760" s="67"/>
      <c r="D760" s="68"/>
      <c r="E760" s="67"/>
      <c r="F760" s="67"/>
      <c r="G760" s="67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</row>
    <row r="761" spans="1:26" ht="12.75" customHeight="1">
      <c r="A761" s="67"/>
      <c r="B761" s="67"/>
      <c r="C761" s="67"/>
      <c r="D761" s="68"/>
      <c r="E761" s="67"/>
      <c r="F761" s="67"/>
      <c r="G761" s="67"/>
      <c r="H761" s="67"/>
      <c r="I761" s="67"/>
      <c r="J761" s="67"/>
      <c r="K761" s="67"/>
      <c r="L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</row>
    <row r="762" spans="1:26" ht="12.75" customHeight="1">
      <c r="A762" s="67"/>
      <c r="B762" s="67"/>
      <c r="C762" s="67"/>
      <c r="D762" s="68"/>
      <c r="E762" s="67"/>
      <c r="F762" s="67"/>
      <c r="G762" s="67"/>
      <c r="H762" s="67"/>
      <c r="I762" s="67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</row>
    <row r="763" spans="1:26" ht="12.75" customHeight="1">
      <c r="A763" s="67"/>
      <c r="B763" s="67"/>
      <c r="C763" s="67"/>
      <c r="D763" s="68"/>
      <c r="E763" s="67"/>
      <c r="F763" s="67"/>
      <c r="G763" s="67"/>
      <c r="H763" s="67"/>
      <c r="I763" s="67"/>
      <c r="J763" s="67"/>
      <c r="K763" s="67"/>
      <c r="L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</row>
    <row r="764" spans="1:26" ht="12.75" customHeight="1">
      <c r="A764" s="67"/>
      <c r="B764" s="67"/>
      <c r="C764" s="67"/>
      <c r="D764" s="68"/>
      <c r="E764" s="67"/>
      <c r="F764" s="67"/>
      <c r="G764" s="67"/>
      <c r="H764" s="67"/>
      <c r="I764" s="67"/>
      <c r="J764" s="67"/>
      <c r="K764" s="67"/>
      <c r="L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</row>
    <row r="765" spans="1:26" ht="12.75" customHeight="1">
      <c r="A765" s="67"/>
      <c r="B765" s="67"/>
      <c r="C765" s="67"/>
      <c r="D765" s="68"/>
      <c r="E765" s="67"/>
      <c r="F765" s="67"/>
      <c r="G765" s="67"/>
      <c r="H765" s="67"/>
      <c r="I765" s="67"/>
      <c r="J765" s="67"/>
      <c r="K765" s="67"/>
      <c r="L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</row>
    <row r="766" spans="1:26" ht="12.75" customHeight="1">
      <c r="A766" s="67"/>
      <c r="B766" s="67"/>
      <c r="C766" s="67"/>
      <c r="D766" s="68"/>
      <c r="E766" s="67"/>
      <c r="F766" s="67"/>
      <c r="G766" s="67"/>
      <c r="H766" s="67"/>
      <c r="I766" s="67"/>
      <c r="J766" s="67"/>
      <c r="K766" s="67"/>
      <c r="L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</row>
    <row r="767" spans="1:26" ht="12.75" customHeight="1">
      <c r="A767" s="67"/>
      <c r="B767" s="67"/>
      <c r="C767" s="67"/>
      <c r="D767" s="68"/>
      <c r="E767" s="67"/>
      <c r="F767" s="67"/>
      <c r="G767" s="67"/>
      <c r="H767" s="67"/>
      <c r="I767" s="67"/>
      <c r="J767" s="67"/>
      <c r="K767" s="67"/>
      <c r="L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</row>
    <row r="768" spans="1:26" ht="12.75" customHeight="1">
      <c r="A768" s="67"/>
      <c r="B768" s="67"/>
      <c r="C768" s="67"/>
      <c r="D768" s="68"/>
      <c r="E768" s="67"/>
      <c r="F768" s="67"/>
      <c r="G768" s="67"/>
      <c r="H768" s="67"/>
      <c r="I768" s="67"/>
      <c r="J768" s="67"/>
      <c r="K768" s="67"/>
      <c r="L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</row>
    <row r="769" spans="1:26" ht="12.75" customHeight="1">
      <c r="A769" s="67"/>
      <c r="B769" s="67"/>
      <c r="C769" s="67"/>
      <c r="D769" s="68"/>
      <c r="E769" s="67"/>
      <c r="F769" s="67"/>
      <c r="G769" s="67"/>
      <c r="H769" s="67"/>
      <c r="I769" s="67"/>
      <c r="J769" s="67"/>
      <c r="K769" s="67"/>
      <c r="L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</row>
    <row r="770" spans="1:26" ht="12.75" customHeight="1">
      <c r="A770" s="67"/>
      <c r="B770" s="67"/>
      <c r="C770" s="67"/>
      <c r="D770" s="68"/>
      <c r="E770" s="67"/>
      <c r="F770" s="67"/>
      <c r="G770" s="67"/>
      <c r="H770" s="67"/>
      <c r="I770" s="67"/>
      <c r="J770" s="67"/>
      <c r="K770" s="67"/>
      <c r="L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</row>
    <row r="771" spans="1:26" ht="12.75" customHeight="1">
      <c r="A771" s="67"/>
      <c r="B771" s="67"/>
      <c r="C771" s="67"/>
      <c r="D771" s="68"/>
      <c r="E771" s="67"/>
      <c r="F771" s="67"/>
      <c r="G771" s="67"/>
      <c r="H771" s="67"/>
      <c r="I771" s="67"/>
      <c r="J771" s="67"/>
      <c r="K771" s="67"/>
      <c r="L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</row>
    <row r="772" spans="1:26" ht="12.75" customHeight="1">
      <c r="A772" s="67"/>
      <c r="B772" s="67"/>
      <c r="C772" s="67"/>
      <c r="D772" s="68"/>
      <c r="E772" s="67"/>
      <c r="F772" s="67"/>
      <c r="G772" s="67"/>
      <c r="H772" s="67"/>
      <c r="I772" s="67"/>
      <c r="J772" s="67"/>
      <c r="K772" s="67"/>
      <c r="L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</row>
    <row r="773" spans="1:26" ht="12.75" customHeight="1">
      <c r="A773" s="67"/>
      <c r="B773" s="67"/>
      <c r="C773" s="67"/>
      <c r="D773" s="68"/>
      <c r="E773" s="67"/>
      <c r="F773" s="67"/>
      <c r="G773" s="67"/>
      <c r="H773" s="67"/>
      <c r="I773" s="67"/>
      <c r="J773" s="67"/>
      <c r="K773" s="67"/>
      <c r="L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</row>
    <row r="774" spans="1:26" ht="12.75" customHeight="1">
      <c r="A774" s="67"/>
      <c r="B774" s="67"/>
      <c r="C774" s="67"/>
      <c r="D774" s="68"/>
      <c r="E774" s="67"/>
      <c r="F774" s="67"/>
      <c r="G774" s="67"/>
      <c r="H774" s="67"/>
      <c r="I774" s="67"/>
      <c r="J774" s="67"/>
      <c r="K774" s="67"/>
      <c r="L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</row>
    <row r="775" spans="1:26" ht="12.75" customHeight="1">
      <c r="A775" s="67"/>
      <c r="B775" s="67"/>
      <c r="C775" s="67"/>
      <c r="D775" s="68"/>
      <c r="E775" s="67"/>
      <c r="F775" s="67"/>
      <c r="G775" s="67"/>
      <c r="H775" s="67"/>
      <c r="I775" s="67"/>
      <c r="J775" s="67"/>
      <c r="K775" s="67"/>
      <c r="L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</row>
    <row r="776" spans="1:26" ht="12.75" customHeight="1">
      <c r="A776" s="67"/>
      <c r="B776" s="67"/>
      <c r="C776" s="67"/>
      <c r="D776" s="68"/>
      <c r="E776" s="67"/>
      <c r="F776" s="67"/>
      <c r="G776" s="67"/>
      <c r="H776" s="67"/>
      <c r="I776" s="67"/>
      <c r="J776" s="67"/>
      <c r="K776" s="67"/>
      <c r="L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</row>
    <row r="777" spans="1:26" ht="12.75" customHeight="1">
      <c r="A777" s="67"/>
      <c r="B777" s="67"/>
      <c r="C777" s="67"/>
      <c r="D777" s="68"/>
      <c r="E777" s="67"/>
      <c r="F777" s="67"/>
      <c r="G777" s="67"/>
      <c r="H777" s="67"/>
      <c r="I777" s="67"/>
      <c r="J777" s="67"/>
      <c r="K777" s="67"/>
      <c r="L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</row>
    <row r="778" spans="1:26" ht="12.75" customHeight="1">
      <c r="A778" s="67"/>
      <c r="B778" s="67"/>
      <c r="C778" s="67"/>
      <c r="D778" s="68"/>
      <c r="E778" s="67"/>
      <c r="F778" s="67"/>
      <c r="G778" s="67"/>
      <c r="H778" s="67"/>
      <c r="I778" s="67"/>
      <c r="J778" s="67"/>
      <c r="K778" s="67"/>
      <c r="L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</row>
    <row r="779" spans="1:26" ht="12.75" customHeight="1">
      <c r="A779" s="67"/>
      <c r="B779" s="67"/>
      <c r="C779" s="67"/>
      <c r="D779" s="68"/>
      <c r="E779" s="67"/>
      <c r="F779" s="67"/>
      <c r="G779" s="67"/>
      <c r="H779" s="67"/>
      <c r="I779" s="67"/>
      <c r="J779" s="67"/>
      <c r="K779" s="67"/>
      <c r="L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</row>
    <row r="780" spans="1:26" ht="12.75" customHeight="1">
      <c r="A780" s="67"/>
      <c r="B780" s="67"/>
      <c r="C780" s="67"/>
      <c r="D780" s="68"/>
      <c r="E780" s="67"/>
      <c r="F780" s="67"/>
      <c r="G780" s="67"/>
      <c r="H780" s="67"/>
      <c r="I780" s="67"/>
      <c r="J780" s="67"/>
      <c r="K780" s="67"/>
      <c r="L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</row>
    <row r="781" spans="1:26" ht="12.75" customHeight="1">
      <c r="A781" s="67"/>
      <c r="B781" s="67"/>
      <c r="C781" s="67"/>
      <c r="D781" s="68"/>
      <c r="E781" s="67"/>
      <c r="F781" s="67"/>
      <c r="G781" s="67"/>
      <c r="H781" s="67"/>
      <c r="I781" s="67"/>
      <c r="J781" s="67"/>
      <c r="K781" s="67"/>
      <c r="L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</row>
    <row r="782" spans="1:26" ht="12.75" customHeight="1">
      <c r="A782" s="67"/>
      <c r="B782" s="67"/>
      <c r="C782" s="67"/>
      <c r="D782" s="68"/>
      <c r="E782" s="67"/>
      <c r="F782" s="67"/>
      <c r="G782" s="67"/>
      <c r="H782" s="67"/>
      <c r="I782" s="67"/>
      <c r="J782" s="67"/>
      <c r="K782" s="67"/>
      <c r="L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</row>
    <row r="783" spans="1:26" ht="12.75" customHeight="1">
      <c r="A783" s="67"/>
      <c r="B783" s="67"/>
      <c r="C783" s="67"/>
      <c r="D783" s="68"/>
      <c r="E783" s="67"/>
      <c r="F783" s="67"/>
      <c r="G783" s="67"/>
      <c r="H783" s="67"/>
      <c r="I783" s="67"/>
      <c r="J783" s="67"/>
      <c r="K783" s="67"/>
      <c r="L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</row>
    <row r="784" spans="1:26" ht="12.75" customHeight="1">
      <c r="A784" s="67"/>
      <c r="B784" s="67"/>
      <c r="C784" s="67"/>
      <c r="D784" s="68"/>
      <c r="E784" s="67"/>
      <c r="F784" s="67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</row>
    <row r="785" spans="1:26" ht="12.75" customHeight="1">
      <c r="A785" s="67"/>
      <c r="B785" s="67"/>
      <c r="C785" s="67"/>
      <c r="D785" s="68"/>
      <c r="E785" s="67"/>
      <c r="F785" s="67"/>
      <c r="G785" s="67"/>
      <c r="H785" s="67"/>
      <c r="I785" s="67"/>
      <c r="J785" s="67"/>
      <c r="K785" s="67"/>
      <c r="L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</row>
    <row r="786" spans="1:26" ht="12.75" customHeight="1">
      <c r="A786" s="67"/>
      <c r="B786" s="67"/>
      <c r="C786" s="67"/>
      <c r="D786" s="68"/>
      <c r="E786" s="67"/>
      <c r="F786" s="67"/>
      <c r="G786" s="67"/>
      <c r="H786" s="67"/>
      <c r="I786" s="67"/>
      <c r="J786" s="67"/>
      <c r="K786" s="67"/>
      <c r="L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</row>
    <row r="787" spans="1:26" ht="12.75" customHeight="1">
      <c r="A787" s="67"/>
      <c r="B787" s="67"/>
      <c r="C787" s="67"/>
      <c r="D787" s="68"/>
      <c r="E787" s="67"/>
      <c r="F787" s="67"/>
      <c r="G787" s="67"/>
      <c r="H787" s="67"/>
      <c r="I787" s="67"/>
      <c r="J787" s="67"/>
      <c r="K787" s="67"/>
      <c r="L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</row>
    <row r="788" spans="1:26" ht="12.75" customHeight="1">
      <c r="A788" s="67"/>
      <c r="B788" s="67"/>
      <c r="C788" s="67"/>
      <c r="D788" s="68"/>
      <c r="E788" s="67"/>
      <c r="F788" s="67"/>
      <c r="G788" s="67"/>
      <c r="H788" s="67"/>
      <c r="I788" s="67"/>
      <c r="J788" s="67"/>
      <c r="K788" s="67"/>
      <c r="L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</row>
    <row r="789" spans="1:26" ht="12.75" customHeight="1">
      <c r="A789" s="67"/>
      <c r="B789" s="67"/>
      <c r="C789" s="67"/>
      <c r="D789" s="68"/>
      <c r="E789" s="67"/>
      <c r="F789" s="67"/>
      <c r="G789" s="67"/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</row>
    <row r="790" spans="1:26" ht="12.75" customHeight="1">
      <c r="A790" s="67"/>
      <c r="B790" s="67"/>
      <c r="C790" s="67"/>
      <c r="D790" s="68"/>
      <c r="E790" s="67"/>
      <c r="F790" s="67"/>
      <c r="G790" s="67"/>
      <c r="H790" s="67"/>
      <c r="I790" s="67"/>
      <c r="J790" s="67"/>
      <c r="K790" s="67"/>
      <c r="L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</row>
    <row r="791" spans="1:26" ht="12.75" customHeight="1">
      <c r="A791" s="67"/>
      <c r="B791" s="67"/>
      <c r="C791" s="67"/>
      <c r="D791" s="68"/>
      <c r="E791" s="67"/>
      <c r="F791" s="67"/>
      <c r="G791" s="67"/>
      <c r="H791" s="67"/>
      <c r="I791" s="67"/>
      <c r="J791" s="67"/>
      <c r="K791" s="67"/>
      <c r="L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</row>
    <row r="792" spans="1:26" ht="12.75" customHeight="1">
      <c r="A792" s="67"/>
      <c r="B792" s="67"/>
      <c r="C792" s="67"/>
      <c r="D792" s="68"/>
      <c r="E792" s="67"/>
      <c r="F792" s="67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</row>
    <row r="793" spans="1:26" ht="12.75" customHeight="1">
      <c r="A793" s="67"/>
      <c r="B793" s="67"/>
      <c r="C793" s="67"/>
      <c r="D793" s="68"/>
      <c r="E793" s="67"/>
      <c r="F793" s="67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</row>
    <row r="794" spans="1:26" ht="12.75" customHeight="1">
      <c r="A794" s="67"/>
      <c r="B794" s="67"/>
      <c r="C794" s="67"/>
      <c r="D794" s="68"/>
      <c r="E794" s="67"/>
      <c r="F794" s="67"/>
      <c r="G794" s="67"/>
      <c r="H794" s="67"/>
      <c r="I794" s="67"/>
      <c r="J794" s="67"/>
      <c r="K794" s="67"/>
      <c r="L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</row>
    <row r="795" spans="1:26" ht="12.75" customHeight="1">
      <c r="A795" s="67"/>
      <c r="B795" s="67"/>
      <c r="C795" s="67"/>
      <c r="D795" s="68"/>
      <c r="E795" s="67"/>
      <c r="F795" s="67"/>
      <c r="G795" s="67"/>
      <c r="H795" s="67"/>
      <c r="I795" s="67"/>
      <c r="J795" s="67"/>
      <c r="K795" s="67"/>
      <c r="L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</row>
    <row r="796" spans="1:26" ht="12.75" customHeight="1">
      <c r="A796" s="67"/>
      <c r="B796" s="67"/>
      <c r="C796" s="67"/>
      <c r="D796" s="68"/>
      <c r="E796" s="67"/>
      <c r="F796" s="67"/>
      <c r="G796" s="67"/>
      <c r="H796" s="67"/>
      <c r="I796" s="67"/>
      <c r="J796" s="67"/>
      <c r="K796" s="67"/>
      <c r="L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</row>
    <row r="797" spans="1:26" ht="12.75" customHeight="1">
      <c r="A797" s="67"/>
      <c r="B797" s="67"/>
      <c r="C797" s="67"/>
      <c r="D797" s="68"/>
      <c r="E797" s="67"/>
      <c r="F797" s="67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</row>
    <row r="798" spans="1:26" ht="12.75" customHeight="1">
      <c r="A798" s="67"/>
      <c r="B798" s="67"/>
      <c r="C798" s="67"/>
      <c r="D798" s="68"/>
      <c r="E798" s="67"/>
      <c r="F798" s="67"/>
      <c r="G798" s="67"/>
      <c r="H798" s="67"/>
      <c r="I798" s="67"/>
      <c r="J798" s="67"/>
      <c r="K798" s="67"/>
      <c r="L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</row>
    <row r="799" spans="1:26" ht="12.75" customHeight="1">
      <c r="A799" s="67"/>
      <c r="B799" s="67"/>
      <c r="C799" s="67"/>
      <c r="D799" s="68"/>
      <c r="E799" s="67"/>
      <c r="F799" s="67"/>
      <c r="G799" s="67"/>
      <c r="H799" s="67"/>
      <c r="I799" s="67"/>
      <c r="J799" s="67"/>
      <c r="K799" s="67"/>
      <c r="L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</row>
    <row r="800" spans="1:26" ht="12.75" customHeight="1">
      <c r="A800" s="67"/>
      <c r="B800" s="67"/>
      <c r="C800" s="67"/>
      <c r="D800" s="68"/>
      <c r="E800" s="67"/>
      <c r="F800" s="67"/>
      <c r="G800" s="67"/>
      <c r="H800" s="67"/>
      <c r="I800" s="67"/>
      <c r="J800" s="67"/>
      <c r="K800" s="67"/>
      <c r="L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</row>
    <row r="801" spans="1:26" ht="12.75" customHeight="1">
      <c r="A801" s="67"/>
      <c r="B801" s="67"/>
      <c r="C801" s="67"/>
      <c r="D801" s="68"/>
      <c r="E801" s="67"/>
      <c r="F801" s="67"/>
      <c r="G801" s="67"/>
      <c r="H801" s="67"/>
      <c r="I801" s="67"/>
      <c r="J801" s="67"/>
      <c r="K801" s="67"/>
      <c r="L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</row>
    <row r="802" spans="1:26" ht="12.75" customHeight="1">
      <c r="A802" s="67"/>
      <c r="B802" s="67"/>
      <c r="C802" s="67"/>
      <c r="D802" s="68"/>
      <c r="E802" s="67"/>
      <c r="F802" s="67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</row>
    <row r="803" spans="1:26" ht="12.75" customHeight="1">
      <c r="A803" s="67"/>
      <c r="B803" s="67"/>
      <c r="C803" s="67"/>
      <c r="D803" s="68"/>
      <c r="E803" s="67"/>
      <c r="F803" s="67"/>
      <c r="G803" s="67"/>
      <c r="H803" s="67"/>
      <c r="I803" s="67"/>
      <c r="J803" s="67"/>
      <c r="K803" s="67"/>
      <c r="L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/>
      <c r="W803" s="67"/>
      <c r="X803" s="67"/>
      <c r="Y803" s="67"/>
      <c r="Z803" s="67"/>
    </row>
    <row r="804" spans="1:26" ht="12.75" customHeight="1">
      <c r="A804" s="67"/>
      <c r="B804" s="67"/>
      <c r="C804" s="67"/>
      <c r="D804" s="68"/>
      <c r="E804" s="67"/>
      <c r="F804" s="67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</row>
    <row r="805" spans="1:26" ht="12.75" customHeight="1">
      <c r="A805" s="67"/>
      <c r="B805" s="67"/>
      <c r="C805" s="67"/>
      <c r="D805" s="68"/>
      <c r="E805" s="67"/>
      <c r="F805" s="67"/>
      <c r="G805" s="67"/>
      <c r="H805" s="67"/>
      <c r="I805" s="67"/>
      <c r="J805" s="67"/>
      <c r="K805" s="67"/>
      <c r="L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</row>
    <row r="806" spans="1:26" ht="12.75" customHeight="1">
      <c r="A806" s="67"/>
      <c r="B806" s="67"/>
      <c r="C806" s="67"/>
      <c r="D806" s="68"/>
      <c r="E806" s="67"/>
      <c r="F806" s="67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</row>
    <row r="807" spans="1:26" ht="12.75" customHeight="1">
      <c r="A807" s="67"/>
      <c r="B807" s="67"/>
      <c r="C807" s="67"/>
      <c r="D807" s="68"/>
      <c r="E807" s="67"/>
      <c r="F807" s="67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</row>
    <row r="808" spans="1:26" ht="12.75" customHeight="1">
      <c r="A808" s="67"/>
      <c r="B808" s="67"/>
      <c r="C808" s="67"/>
      <c r="D808" s="68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</row>
    <row r="809" spans="1:26" ht="12.75" customHeight="1">
      <c r="A809" s="67"/>
      <c r="B809" s="67"/>
      <c r="C809" s="67"/>
      <c r="D809" s="68"/>
      <c r="E809" s="67"/>
      <c r="F809" s="67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</row>
    <row r="810" spans="1:26" ht="12.75" customHeight="1">
      <c r="A810" s="67"/>
      <c r="B810" s="67"/>
      <c r="C810" s="67"/>
      <c r="D810" s="68"/>
      <c r="E810" s="67"/>
      <c r="F810" s="67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</row>
    <row r="811" spans="1:26" ht="12.75" customHeight="1">
      <c r="A811" s="67"/>
      <c r="B811" s="67"/>
      <c r="C811" s="67"/>
      <c r="D811" s="68"/>
      <c r="E811" s="67"/>
      <c r="F811" s="67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</row>
    <row r="812" spans="1:26" ht="12.75" customHeight="1">
      <c r="A812" s="67"/>
      <c r="B812" s="67"/>
      <c r="C812" s="67"/>
      <c r="D812" s="68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</row>
    <row r="813" spans="1:26" ht="12.75" customHeight="1">
      <c r="A813" s="67"/>
      <c r="B813" s="67"/>
      <c r="C813" s="67"/>
      <c r="D813" s="68"/>
      <c r="E813" s="67"/>
      <c r="F813" s="67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</row>
    <row r="814" spans="1:26" ht="12.75" customHeight="1">
      <c r="A814" s="67"/>
      <c r="B814" s="67"/>
      <c r="C814" s="67"/>
      <c r="D814" s="68"/>
      <c r="E814" s="67"/>
      <c r="F814" s="67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</row>
    <row r="815" spans="1:26" ht="12.75" customHeight="1">
      <c r="A815" s="67"/>
      <c r="B815" s="67"/>
      <c r="C815" s="67"/>
      <c r="D815" s="68"/>
      <c r="E815" s="67"/>
      <c r="F815" s="67"/>
      <c r="G815" s="67"/>
      <c r="H815" s="67"/>
      <c r="I815" s="67"/>
      <c r="J815" s="67"/>
      <c r="K815" s="67"/>
      <c r="L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</row>
    <row r="816" spans="1:26" ht="12.75" customHeight="1">
      <c r="A816" s="67"/>
      <c r="B816" s="67"/>
      <c r="C816" s="67"/>
      <c r="D816" s="68"/>
      <c r="E816" s="67"/>
      <c r="F816" s="67"/>
      <c r="G816" s="67"/>
      <c r="H816" s="67"/>
      <c r="I816" s="67"/>
      <c r="J816" s="67"/>
      <c r="K816" s="67"/>
      <c r="L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</row>
    <row r="817" spans="1:26" ht="12.75" customHeight="1">
      <c r="A817" s="67"/>
      <c r="B817" s="67"/>
      <c r="C817" s="67"/>
      <c r="D817" s="68"/>
      <c r="E817" s="67"/>
      <c r="F817" s="67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</row>
    <row r="818" spans="1:26" ht="12.75" customHeight="1">
      <c r="A818" s="67"/>
      <c r="B818" s="67"/>
      <c r="C818" s="67"/>
      <c r="D818" s="68"/>
      <c r="E818" s="67"/>
      <c r="F818" s="67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</row>
    <row r="819" spans="1:26" ht="12.75" customHeight="1">
      <c r="A819" s="67"/>
      <c r="B819" s="67"/>
      <c r="C819" s="67"/>
      <c r="D819" s="68"/>
      <c r="E819" s="67"/>
      <c r="F819" s="67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7"/>
    </row>
    <row r="820" spans="1:26" ht="12.75" customHeight="1">
      <c r="A820" s="67"/>
      <c r="B820" s="67"/>
      <c r="C820" s="67"/>
      <c r="D820" s="68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7"/>
    </row>
    <row r="821" spans="1:26" ht="12.75" customHeight="1">
      <c r="A821" s="67"/>
      <c r="B821" s="67"/>
      <c r="C821" s="67"/>
      <c r="D821" s="68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</row>
    <row r="822" spans="1:26" ht="12.75" customHeight="1">
      <c r="A822" s="67"/>
      <c r="B822" s="67"/>
      <c r="C822" s="67"/>
      <c r="D822" s="68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</row>
    <row r="823" spans="1:26" ht="12.75" customHeight="1">
      <c r="A823" s="67"/>
      <c r="B823" s="67"/>
      <c r="C823" s="67"/>
      <c r="D823" s="68"/>
      <c r="E823" s="67"/>
      <c r="F823" s="67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</row>
    <row r="824" spans="1:26" ht="12.75" customHeight="1">
      <c r="A824" s="67"/>
      <c r="B824" s="67"/>
      <c r="C824" s="67"/>
      <c r="D824" s="68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</row>
    <row r="825" spans="1:26" ht="12.75" customHeight="1">
      <c r="A825" s="67"/>
      <c r="B825" s="67"/>
      <c r="C825" s="67"/>
      <c r="D825" s="68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</row>
    <row r="826" spans="1:26" ht="12.75" customHeight="1">
      <c r="A826" s="67"/>
      <c r="B826" s="67"/>
      <c r="C826" s="67"/>
      <c r="D826" s="68"/>
      <c r="E826" s="67"/>
      <c r="F826" s="67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</row>
    <row r="827" spans="1:26" ht="12.75" customHeight="1">
      <c r="A827" s="67"/>
      <c r="B827" s="67"/>
      <c r="C827" s="67"/>
      <c r="D827" s="68"/>
      <c r="E827" s="67"/>
      <c r="F827" s="67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</row>
    <row r="828" spans="1:26" ht="12.75" customHeight="1">
      <c r="A828" s="67"/>
      <c r="B828" s="67"/>
      <c r="C828" s="67"/>
      <c r="D828" s="68"/>
      <c r="E828" s="67"/>
      <c r="F828" s="67"/>
      <c r="G828" s="67"/>
      <c r="H828" s="67"/>
      <c r="I828" s="67"/>
      <c r="J828" s="67"/>
      <c r="K828" s="67"/>
      <c r="L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</row>
    <row r="829" spans="1:26" ht="12.75" customHeight="1">
      <c r="A829" s="67"/>
      <c r="B829" s="67"/>
      <c r="C829" s="67"/>
      <c r="D829" s="68"/>
      <c r="E829" s="67"/>
      <c r="F829" s="67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</row>
    <row r="830" spans="1:26" ht="12.75" customHeight="1">
      <c r="A830" s="67"/>
      <c r="B830" s="67"/>
      <c r="C830" s="67"/>
      <c r="D830" s="68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</row>
    <row r="831" spans="1:26" ht="12.75" customHeight="1">
      <c r="A831" s="67"/>
      <c r="B831" s="67"/>
      <c r="C831" s="67"/>
      <c r="D831" s="68"/>
      <c r="E831" s="67"/>
      <c r="F831" s="67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</row>
    <row r="832" spans="1:26" ht="12.75" customHeight="1">
      <c r="A832" s="67"/>
      <c r="B832" s="67"/>
      <c r="C832" s="67"/>
      <c r="D832" s="68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</row>
    <row r="833" spans="1:26" ht="12.75" customHeight="1">
      <c r="A833" s="67"/>
      <c r="B833" s="67"/>
      <c r="C833" s="67"/>
      <c r="D833" s="68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</row>
    <row r="834" spans="1:26" ht="12.75" customHeight="1">
      <c r="A834" s="67"/>
      <c r="B834" s="67"/>
      <c r="C834" s="67"/>
      <c r="D834" s="68"/>
      <c r="E834" s="67"/>
      <c r="F834" s="67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</row>
    <row r="835" spans="1:26" ht="12.75" customHeight="1">
      <c r="A835" s="67"/>
      <c r="B835" s="67"/>
      <c r="C835" s="67"/>
      <c r="D835" s="68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</row>
    <row r="836" spans="1:26" ht="12.75" customHeight="1">
      <c r="A836" s="67"/>
      <c r="B836" s="67"/>
      <c r="C836" s="67"/>
      <c r="D836" s="68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</row>
    <row r="837" spans="1:26" ht="12.75" customHeight="1">
      <c r="A837" s="67"/>
      <c r="B837" s="67"/>
      <c r="C837" s="67"/>
      <c r="D837" s="68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</row>
    <row r="838" spans="1:26" ht="12.75" customHeight="1">
      <c r="A838" s="67"/>
      <c r="B838" s="67"/>
      <c r="C838" s="67"/>
      <c r="D838" s="68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</row>
    <row r="839" spans="1:26" ht="12.75" customHeight="1">
      <c r="A839" s="67"/>
      <c r="B839" s="67"/>
      <c r="C839" s="67"/>
      <c r="D839" s="68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</row>
    <row r="840" spans="1:26" ht="12.75" customHeight="1">
      <c r="A840" s="67"/>
      <c r="B840" s="67"/>
      <c r="C840" s="67"/>
      <c r="D840" s="68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</row>
    <row r="841" spans="1:26" ht="12.75" customHeight="1">
      <c r="A841" s="67"/>
      <c r="B841" s="67"/>
      <c r="C841" s="67"/>
      <c r="D841" s="68"/>
      <c r="E841" s="67"/>
      <c r="F841" s="67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</row>
    <row r="842" spans="1:26" ht="12.75" customHeight="1">
      <c r="A842" s="67"/>
      <c r="B842" s="67"/>
      <c r="C842" s="67"/>
      <c r="D842" s="68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</row>
    <row r="843" spans="1:26" ht="12.75" customHeight="1">
      <c r="A843" s="67"/>
      <c r="B843" s="67"/>
      <c r="C843" s="67"/>
      <c r="D843" s="68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</row>
    <row r="844" spans="1:26" ht="12.75" customHeight="1">
      <c r="A844" s="67"/>
      <c r="B844" s="67"/>
      <c r="C844" s="67"/>
      <c r="D844" s="68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</row>
    <row r="845" spans="1:26" ht="12.75" customHeight="1">
      <c r="A845" s="67"/>
      <c r="B845" s="67"/>
      <c r="C845" s="67"/>
      <c r="D845" s="68"/>
      <c r="E845" s="67"/>
      <c r="F845" s="67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</row>
    <row r="846" spans="1:26" ht="12.75" customHeight="1">
      <c r="A846" s="67"/>
      <c r="B846" s="67"/>
      <c r="C846" s="67"/>
      <c r="D846" s="68"/>
      <c r="E846" s="67"/>
      <c r="F846" s="67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</row>
    <row r="847" spans="1:26" ht="12.75" customHeight="1">
      <c r="A847" s="67"/>
      <c r="B847" s="67"/>
      <c r="C847" s="67"/>
      <c r="D847" s="68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</row>
    <row r="848" spans="1:26" ht="12.75" customHeight="1">
      <c r="A848" s="67"/>
      <c r="B848" s="67"/>
      <c r="C848" s="67"/>
      <c r="D848" s="68"/>
      <c r="E848" s="67"/>
      <c r="F848" s="67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</row>
    <row r="849" spans="1:26" ht="12.75" customHeight="1">
      <c r="A849" s="67"/>
      <c r="B849" s="67"/>
      <c r="C849" s="67"/>
      <c r="D849" s="68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</row>
    <row r="850" spans="1:26" ht="12.75" customHeight="1">
      <c r="A850" s="67"/>
      <c r="B850" s="67"/>
      <c r="C850" s="67"/>
      <c r="D850" s="68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</row>
    <row r="851" spans="1:26" ht="12.75" customHeight="1">
      <c r="A851" s="67"/>
      <c r="B851" s="67"/>
      <c r="C851" s="67"/>
      <c r="D851" s="68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</row>
    <row r="852" spans="1:26" ht="12.75" customHeight="1">
      <c r="A852" s="67"/>
      <c r="B852" s="67"/>
      <c r="C852" s="67"/>
      <c r="D852" s="68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</row>
    <row r="853" spans="1:26" ht="12.75" customHeight="1">
      <c r="A853" s="67"/>
      <c r="B853" s="67"/>
      <c r="C853" s="67"/>
      <c r="D853" s="68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</row>
    <row r="854" spans="1:26" ht="12.75" customHeight="1">
      <c r="A854" s="67"/>
      <c r="B854" s="67"/>
      <c r="C854" s="67"/>
      <c r="D854" s="68"/>
      <c r="E854" s="67"/>
      <c r="F854" s="67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</row>
    <row r="855" spans="1:26" ht="12.75" customHeight="1">
      <c r="A855" s="67"/>
      <c r="B855" s="67"/>
      <c r="C855" s="67"/>
      <c r="D855" s="68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</row>
    <row r="856" spans="1:26" ht="12.75" customHeight="1">
      <c r="A856" s="67"/>
      <c r="B856" s="67"/>
      <c r="C856" s="67"/>
      <c r="D856" s="68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</row>
    <row r="857" spans="1:26" ht="12.75" customHeight="1">
      <c r="A857" s="67"/>
      <c r="B857" s="67"/>
      <c r="C857" s="67"/>
      <c r="D857" s="68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</row>
    <row r="858" spans="1:26" ht="12.75" customHeight="1">
      <c r="A858" s="67"/>
      <c r="B858" s="67"/>
      <c r="C858" s="67"/>
      <c r="D858" s="68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</row>
    <row r="859" spans="1:26" ht="12.75" customHeight="1">
      <c r="A859" s="67"/>
      <c r="B859" s="67"/>
      <c r="C859" s="67"/>
      <c r="D859" s="68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</row>
    <row r="860" spans="1:26" ht="12.75" customHeight="1">
      <c r="A860" s="67"/>
      <c r="B860" s="67"/>
      <c r="C860" s="67"/>
      <c r="D860" s="68"/>
      <c r="E860" s="67"/>
      <c r="F860" s="67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</row>
    <row r="861" spans="1:26" ht="12.75" customHeight="1">
      <c r="A861" s="67"/>
      <c r="B861" s="67"/>
      <c r="C861" s="67"/>
      <c r="D861" s="68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</row>
    <row r="862" spans="1:26" ht="12.75" customHeight="1">
      <c r="A862" s="67"/>
      <c r="B862" s="67"/>
      <c r="C862" s="67"/>
      <c r="D862" s="68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</row>
    <row r="863" spans="1:26" ht="12.75" customHeight="1">
      <c r="A863" s="67"/>
      <c r="B863" s="67"/>
      <c r="C863" s="67"/>
      <c r="D863" s="68"/>
      <c r="E863" s="67"/>
      <c r="F863" s="67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</row>
    <row r="864" spans="1:26" ht="12.75" customHeight="1">
      <c r="A864" s="67"/>
      <c r="B864" s="67"/>
      <c r="C864" s="67"/>
      <c r="D864" s="68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</row>
    <row r="865" spans="1:26" ht="12.75" customHeight="1">
      <c r="A865" s="67"/>
      <c r="B865" s="67"/>
      <c r="C865" s="67"/>
      <c r="D865" s="68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</row>
    <row r="866" spans="1:26" ht="12.75" customHeight="1">
      <c r="A866" s="67"/>
      <c r="B866" s="67"/>
      <c r="C866" s="67"/>
      <c r="D866" s="68"/>
      <c r="E866" s="67"/>
      <c r="F866" s="67"/>
      <c r="G866" s="67"/>
      <c r="H866" s="67"/>
      <c r="I866" s="67"/>
      <c r="J866" s="67"/>
      <c r="K866" s="67"/>
      <c r="L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</row>
    <row r="867" spans="1:26" ht="12.75" customHeight="1">
      <c r="A867" s="67"/>
      <c r="B867" s="67"/>
      <c r="C867" s="67"/>
      <c r="D867" s="68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</row>
    <row r="868" spans="1:26" ht="12.75" customHeight="1">
      <c r="A868" s="67"/>
      <c r="B868" s="67"/>
      <c r="C868" s="67"/>
      <c r="D868" s="68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</row>
    <row r="869" spans="1:26" ht="12.75" customHeight="1">
      <c r="A869" s="67"/>
      <c r="B869" s="67"/>
      <c r="C869" s="67"/>
      <c r="D869" s="68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</row>
    <row r="870" spans="1:26" ht="12.75" customHeight="1">
      <c r="A870" s="67"/>
      <c r="B870" s="67"/>
      <c r="C870" s="67"/>
      <c r="D870" s="68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</row>
    <row r="871" spans="1:26" ht="12.75" customHeight="1">
      <c r="A871" s="67"/>
      <c r="B871" s="67"/>
      <c r="C871" s="67"/>
      <c r="D871" s="68"/>
      <c r="E871" s="67"/>
      <c r="F871" s="67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</row>
    <row r="872" spans="1:26" ht="12.75" customHeight="1">
      <c r="A872" s="67"/>
      <c r="B872" s="67"/>
      <c r="C872" s="67"/>
      <c r="D872" s="68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</row>
    <row r="873" spans="1:26" ht="12.75" customHeight="1">
      <c r="A873" s="67"/>
      <c r="B873" s="67"/>
      <c r="C873" s="67"/>
      <c r="D873" s="68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</row>
    <row r="874" spans="1:26" ht="12.75" customHeight="1">
      <c r="A874" s="67"/>
      <c r="B874" s="67"/>
      <c r="C874" s="67"/>
      <c r="D874" s="68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</row>
    <row r="875" spans="1:26" ht="12.75" customHeight="1">
      <c r="A875" s="67"/>
      <c r="B875" s="67"/>
      <c r="C875" s="67"/>
      <c r="D875" s="68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</row>
    <row r="876" spans="1:26" ht="12.75" customHeight="1">
      <c r="A876" s="67"/>
      <c r="B876" s="67"/>
      <c r="C876" s="67"/>
      <c r="D876" s="68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</row>
    <row r="877" spans="1:26" ht="12.75" customHeight="1">
      <c r="A877" s="67"/>
      <c r="B877" s="67"/>
      <c r="C877" s="67"/>
      <c r="D877" s="68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</row>
    <row r="878" spans="1:26" ht="12.75" customHeight="1">
      <c r="A878" s="67"/>
      <c r="B878" s="67"/>
      <c r="C878" s="67"/>
      <c r="D878" s="68"/>
      <c r="E878" s="67"/>
      <c r="F878" s="67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</row>
    <row r="879" spans="1:26" ht="12.75" customHeight="1">
      <c r="A879" s="67"/>
      <c r="B879" s="67"/>
      <c r="C879" s="67"/>
      <c r="D879" s="68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</row>
    <row r="880" spans="1:26" ht="12.75" customHeight="1">
      <c r="A880" s="67"/>
      <c r="B880" s="67"/>
      <c r="C880" s="67"/>
      <c r="D880" s="68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</row>
    <row r="881" spans="1:26" ht="12.75" customHeight="1">
      <c r="A881" s="67"/>
      <c r="B881" s="67"/>
      <c r="C881" s="67"/>
      <c r="D881" s="68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</row>
    <row r="882" spans="1:26" ht="12.75" customHeight="1">
      <c r="A882" s="67"/>
      <c r="B882" s="67"/>
      <c r="C882" s="67"/>
      <c r="D882" s="68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</row>
    <row r="883" spans="1:26" ht="12.75" customHeight="1">
      <c r="A883" s="67"/>
      <c r="B883" s="67"/>
      <c r="C883" s="67"/>
      <c r="D883" s="68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</row>
    <row r="884" spans="1:26" ht="12.75" customHeight="1">
      <c r="A884" s="67"/>
      <c r="B884" s="67"/>
      <c r="C884" s="67"/>
      <c r="D884" s="68"/>
      <c r="E884" s="67"/>
      <c r="F884" s="67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</row>
    <row r="885" spans="1:26" ht="12.75" customHeight="1">
      <c r="A885" s="67"/>
      <c r="B885" s="67"/>
      <c r="C885" s="67"/>
      <c r="D885" s="68"/>
      <c r="E885" s="67"/>
      <c r="F885" s="67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</row>
    <row r="886" spans="1:26" ht="12.75" customHeight="1">
      <c r="A886" s="67"/>
      <c r="B886" s="67"/>
      <c r="C886" s="67"/>
      <c r="D886" s="68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</row>
    <row r="887" spans="1:26" ht="12.75" customHeight="1">
      <c r="A887" s="67"/>
      <c r="B887" s="67"/>
      <c r="C887" s="67"/>
      <c r="D887" s="68"/>
      <c r="E887" s="67"/>
      <c r="F887" s="67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</row>
    <row r="888" spans="1:26" ht="12.75" customHeight="1">
      <c r="A888" s="67"/>
      <c r="B888" s="67"/>
      <c r="C888" s="67"/>
      <c r="D888" s="68"/>
      <c r="E888" s="67"/>
      <c r="F888" s="67"/>
      <c r="G888" s="67"/>
      <c r="H888" s="67"/>
      <c r="I888" s="67"/>
      <c r="J888" s="67"/>
      <c r="K888" s="67"/>
      <c r="L888" s="67"/>
      <c r="M888" s="67"/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</row>
    <row r="889" spans="1:26" ht="12.75" customHeight="1">
      <c r="A889" s="67"/>
      <c r="B889" s="67"/>
      <c r="C889" s="67"/>
      <c r="D889" s="68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</row>
    <row r="890" spans="1:26" ht="12.75" customHeight="1">
      <c r="A890" s="67"/>
      <c r="B890" s="67"/>
      <c r="C890" s="67"/>
      <c r="D890" s="68"/>
      <c r="E890" s="67"/>
      <c r="F890" s="67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</row>
    <row r="891" spans="1:26" ht="12.75" customHeight="1">
      <c r="A891" s="67"/>
      <c r="B891" s="67"/>
      <c r="C891" s="67"/>
      <c r="D891" s="68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</row>
    <row r="892" spans="1:26" ht="12.75" customHeight="1">
      <c r="A892" s="67"/>
      <c r="B892" s="67"/>
      <c r="C892" s="67"/>
      <c r="D892" s="68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</row>
    <row r="893" spans="1:26" ht="12.75" customHeight="1">
      <c r="A893" s="67"/>
      <c r="B893" s="67"/>
      <c r="C893" s="67"/>
      <c r="D893" s="68"/>
      <c r="E893" s="67"/>
      <c r="F893" s="67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</row>
    <row r="894" spans="1:26" ht="12.75" customHeight="1">
      <c r="A894" s="67"/>
      <c r="B894" s="67"/>
      <c r="C894" s="67"/>
      <c r="D894" s="68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</row>
    <row r="895" spans="1:26" ht="12.75" customHeight="1">
      <c r="A895" s="67"/>
      <c r="B895" s="67"/>
      <c r="C895" s="67"/>
      <c r="D895" s="68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</row>
    <row r="896" spans="1:26" ht="12.75" customHeight="1">
      <c r="A896" s="67"/>
      <c r="B896" s="67"/>
      <c r="C896" s="67"/>
      <c r="D896" s="68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</row>
    <row r="897" spans="1:26" ht="12.75" customHeight="1">
      <c r="A897" s="67"/>
      <c r="B897" s="67"/>
      <c r="C897" s="67"/>
      <c r="D897" s="68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</row>
    <row r="898" spans="1:26" ht="12.75" customHeight="1">
      <c r="A898" s="67"/>
      <c r="B898" s="67"/>
      <c r="C898" s="67"/>
      <c r="D898" s="68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</row>
    <row r="899" spans="1:26" ht="12.75" customHeight="1">
      <c r="A899" s="67"/>
      <c r="B899" s="67"/>
      <c r="C899" s="67"/>
      <c r="D899" s="68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7"/>
    </row>
    <row r="900" spans="1:26" ht="12.75" customHeight="1">
      <c r="A900" s="67"/>
      <c r="B900" s="67"/>
      <c r="C900" s="67"/>
      <c r="D900" s="68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</row>
    <row r="901" spans="1:26" ht="12.75" customHeight="1">
      <c r="A901" s="67"/>
      <c r="B901" s="67"/>
      <c r="C901" s="67"/>
      <c r="D901" s="68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</row>
    <row r="902" spans="1:26" ht="12.75" customHeight="1">
      <c r="A902" s="67"/>
      <c r="B902" s="67"/>
      <c r="C902" s="67"/>
      <c r="D902" s="68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</row>
    <row r="903" spans="1:26" ht="12.75" customHeight="1">
      <c r="A903" s="67"/>
      <c r="B903" s="67"/>
      <c r="C903" s="67"/>
      <c r="D903" s="68"/>
      <c r="E903" s="67"/>
      <c r="F903" s="67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</row>
    <row r="904" spans="1:26" ht="12.75" customHeight="1">
      <c r="A904" s="67"/>
      <c r="B904" s="67"/>
      <c r="C904" s="67"/>
      <c r="D904" s="68"/>
      <c r="E904" s="67"/>
      <c r="F904" s="67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</row>
    <row r="905" spans="1:26" ht="12.75" customHeight="1">
      <c r="A905" s="67"/>
      <c r="B905" s="67"/>
      <c r="C905" s="67"/>
      <c r="D905" s="68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7"/>
    </row>
    <row r="906" spans="1:26" ht="12.75" customHeight="1">
      <c r="A906" s="67"/>
      <c r="B906" s="67"/>
      <c r="C906" s="67"/>
      <c r="D906" s="68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</row>
    <row r="907" spans="1:26" ht="12.75" customHeight="1">
      <c r="A907" s="67"/>
      <c r="B907" s="67"/>
      <c r="C907" s="67"/>
      <c r="D907" s="68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</row>
    <row r="908" spans="1:26" ht="12.75" customHeight="1">
      <c r="A908" s="67"/>
      <c r="B908" s="67"/>
      <c r="C908" s="67"/>
      <c r="D908" s="68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</row>
    <row r="909" spans="1:26" ht="12.75" customHeight="1">
      <c r="A909" s="67"/>
      <c r="B909" s="67"/>
      <c r="C909" s="67"/>
      <c r="D909" s="68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</row>
    <row r="910" spans="1:26" ht="12.75" customHeight="1">
      <c r="A910" s="67"/>
      <c r="B910" s="67"/>
      <c r="C910" s="67"/>
      <c r="D910" s="68"/>
      <c r="E910" s="67"/>
      <c r="F910" s="67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</row>
    <row r="911" spans="1:26" ht="12.75" customHeight="1">
      <c r="A911" s="67"/>
      <c r="B911" s="67"/>
      <c r="C911" s="67"/>
      <c r="D911" s="68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</row>
    <row r="912" spans="1:26" ht="12.75" customHeight="1">
      <c r="A912" s="67"/>
      <c r="B912" s="67"/>
      <c r="C912" s="67"/>
      <c r="D912" s="68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</row>
    <row r="913" spans="1:26" ht="12.75" customHeight="1">
      <c r="A913" s="67"/>
      <c r="B913" s="67"/>
      <c r="C913" s="67"/>
      <c r="D913" s="68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</row>
    <row r="914" spans="1:26" ht="12.75" customHeight="1">
      <c r="A914" s="67"/>
      <c r="B914" s="67"/>
      <c r="C914" s="67"/>
      <c r="D914" s="68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</row>
    <row r="915" spans="1:26" ht="12.75" customHeight="1">
      <c r="A915" s="67"/>
      <c r="B915" s="67"/>
      <c r="C915" s="67"/>
      <c r="D915" s="68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7"/>
    </row>
    <row r="916" spans="1:26" ht="12.75" customHeight="1">
      <c r="A916" s="67"/>
      <c r="B916" s="67"/>
      <c r="C916" s="67"/>
      <c r="D916" s="68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7"/>
    </row>
    <row r="917" spans="1:26" ht="12.75" customHeight="1">
      <c r="A917" s="67"/>
      <c r="B917" s="67"/>
      <c r="C917" s="67"/>
      <c r="D917" s="68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7"/>
    </row>
    <row r="918" spans="1:26" ht="12.75" customHeight="1">
      <c r="A918" s="67"/>
      <c r="B918" s="67"/>
      <c r="C918" s="67"/>
      <c r="D918" s="68"/>
      <c r="E918" s="67"/>
      <c r="F918" s="67"/>
      <c r="G918" s="67"/>
      <c r="H918" s="67"/>
      <c r="I918" s="67"/>
      <c r="J918" s="67"/>
      <c r="K918" s="67"/>
      <c r="L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/>
      <c r="W918" s="67"/>
      <c r="X918" s="67"/>
      <c r="Y918" s="67"/>
      <c r="Z918" s="67"/>
    </row>
    <row r="919" spans="1:26" ht="12.75" customHeight="1">
      <c r="A919" s="67"/>
      <c r="B919" s="67"/>
      <c r="C919" s="67"/>
      <c r="D919" s="68"/>
      <c r="E919" s="67"/>
      <c r="F919" s="67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7"/>
    </row>
    <row r="920" spans="1:26" ht="12.75" customHeight="1">
      <c r="A920" s="67"/>
      <c r="B920" s="67"/>
      <c r="C920" s="67"/>
      <c r="D920" s="68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7"/>
    </row>
    <row r="921" spans="1:26" ht="12.75" customHeight="1">
      <c r="A921" s="67"/>
      <c r="B921" s="67"/>
      <c r="C921" s="67"/>
      <c r="D921" s="68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7"/>
    </row>
    <row r="922" spans="1:26" ht="12.75" customHeight="1">
      <c r="A922" s="67"/>
      <c r="B922" s="67"/>
      <c r="C922" s="67"/>
      <c r="D922" s="68"/>
      <c r="E922" s="67"/>
      <c r="F922" s="67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</row>
    <row r="923" spans="1:26" ht="12.75" customHeight="1">
      <c r="A923" s="67"/>
      <c r="B923" s="67"/>
      <c r="C923" s="67"/>
      <c r="D923" s="68"/>
      <c r="E923" s="67"/>
      <c r="F923" s="67"/>
      <c r="G923" s="67"/>
      <c r="H923" s="67"/>
      <c r="I923" s="67"/>
      <c r="J923" s="67"/>
      <c r="K923" s="67"/>
      <c r="L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</row>
    <row r="924" spans="1:26" ht="12.75" customHeight="1">
      <c r="A924" s="67"/>
      <c r="B924" s="67"/>
      <c r="C924" s="67"/>
      <c r="D924" s="68"/>
      <c r="E924" s="67"/>
      <c r="F924" s="67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</row>
    <row r="925" spans="1:26" ht="12.75" customHeight="1">
      <c r="A925" s="67"/>
      <c r="B925" s="67"/>
      <c r="C925" s="67"/>
      <c r="D925" s="68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</row>
    <row r="926" spans="1:26" ht="12.75" customHeight="1">
      <c r="A926" s="67"/>
      <c r="B926" s="67"/>
      <c r="C926" s="67"/>
      <c r="D926" s="68"/>
      <c r="E926" s="67"/>
      <c r="F926" s="67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</row>
    <row r="927" spans="1:26" ht="12.75" customHeight="1">
      <c r="A927" s="67"/>
      <c r="B927" s="67"/>
      <c r="C927" s="67"/>
      <c r="D927" s="68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</row>
    <row r="928" spans="1:26" ht="12.75" customHeight="1">
      <c r="A928" s="67"/>
      <c r="B928" s="67"/>
      <c r="C928" s="67"/>
      <c r="D928" s="68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</row>
    <row r="929" spans="1:26" ht="12.75" customHeight="1">
      <c r="A929" s="67"/>
      <c r="B929" s="67"/>
      <c r="C929" s="67"/>
      <c r="D929" s="68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</row>
    <row r="930" spans="1:26" ht="12.75" customHeight="1">
      <c r="A930" s="67"/>
      <c r="B930" s="67"/>
      <c r="C930" s="67"/>
      <c r="D930" s="68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</row>
    <row r="931" spans="1:26" ht="12.75" customHeight="1">
      <c r="A931" s="67"/>
      <c r="B931" s="67"/>
      <c r="C931" s="67"/>
      <c r="D931" s="68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</row>
    <row r="932" spans="1:26" ht="12.75" customHeight="1">
      <c r="A932" s="67"/>
      <c r="B932" s="67"/>
      <c r="C932" s="67"/>
      <c r="D932" s="68"/>
      <c r="E932" s="67"/>
      <c r="F932" s="67"/>
      <c r="G932" s="67"/>
      <c r="H932" s="67"/>
      <c r="I932" s="67"/>
      <c r="J932" s="67"/>
      <c r="K932" s="67"/>
      <c r="L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</row>
    <row r="933" spans="1:26" ht="12.75" customHeight="1">
      <c r="A933" s="67"/>
      <c r="B933" s="67"/>
      <c r="C933" s="67"/>
      <c r="D933" s="68"/>
      <c r="E933" s="67"/>
      <c r="F933" s="67"/>
      <c r="G933" s="67"/>
      <c r="H933" s="67"/>
      <c r="I933" s="67"/>
      <c r="J933" s="67"/>
      <c r="K933" s="67"/>
      <c r="L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</row>
    <row r="934" spans="1:26" ht="12.75" customHeight="1">
      <c r="A934" s="67"/>
      <c r="B934" s="67"/>
      <c r="C934" s="67"/>
      <c r="D934" s="68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</row>
    <row r="935" spans="1:26" ht="12.75" customHeight="1">
      <c r="A935" s="67"/>
      <c r="B935" s="67"/>
      <c r="C935" s="67"/>
      <c r="D935" s="68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</row>
    <row r="936" spans="1:26" ht="12.75" customHeight="1">
      <c r="A936" s="67"/>
      <c r="B936" s="67"/>
      <c r="C936" s="67"/>
      <c r="D936" s="68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</row>
    <row r="937" spans="1:26" ht="12.75" customHeight="1">
      <c r="A937" s="67"/>
      <c r="B937" s="67"/>
      <c r="C937" s="67"/>
      <c r="D937" s="68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</row>
    <row r="938" spans="1:26" ht="12.75" customHeight="1">
      <c r="A938" s="67"/>
      <c r="B938" s="67"/>
      <c r="C938" s="67"/>
      <c r="D938" s="68"/>
      <c r="E938" s="67"/>
      <c r="F938" s="67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</row>
    <row r="939" spans="1:26" ht="12.75" customHeight="1">
      <c r="A939" s="67"/>
      <c r="B939" s="67"/>
      <c r="C939" s="67"/>
      <c r="D939" s="68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</row>
    <row r="940" spans="1:26" ht="12.75" customHeight="1">
      <c r="A940" s="67"/>
      <c r="B940" s="67"/>
      <c r="C940" s="67"/>
      <c r="D940" s="68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</row>
    <row r="941" spans="1:26" ht="12.75" customHeight="1">
      <c r="A941" s="67"/>
      <c r="B941" s="67"/>
      <c r="C941" s="67"/>
      <c r="D941" s="68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</row>
    <row r="942" spans="1:26" ht="12.75" customHeight="1">
      <c r="A942" s="67"/>
      <c r="B942" s="67"/>
      <c r="C942" s="67"/>
      <c r="D942" s="68"/>
      <c r="E942" s="67"/>
      <c r="F942" s="67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</row>
    <row r="943" spans="1:26" ht="12.75" customHeight="1">
      <c r="A943" s="67"/>
      <c r="B943" s="67"/>
      <c r="C943" s="67"/>
      <c r="D943" s="68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</row>
    <row r="944" spans="1:26" ht="12.75" customHeight="1">
      <c r="A944" s="67"/>
      <c r="B944" s="67"/>
      <c r="C944" s="67"/>
      <c r="D944" s="68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</row>
    <row r="945" spans="1:26" ht="12.75" customHeight="1">
      <c r="A945" s="67"/>
      <c r="B945" s="67"/>
      <c r="C945" s="67"/>
      <c r="D945" s="68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</row>
    <row r="946" spans="1:26" ht="12.75" customHeight="1">
      <c r="A946" s="67"/>
      <c r="B946" s="67"/>
      <c r="C946" s="67"/>
      <c r="D946" s="68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</row>
    <row r="947" spans="1:26" ht="12.75" customHeight="1">
      <c r="A947" s="67"/>
      <c r="B947" s="67"/>
      <c r="C947" s="67"/>
      <c r="D947" s="68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</row>
    <row r="948" spans="1:26" ht="12.75" customHeight="1">
      <c r="A948" s="67"/>
      <c r="B948" s="67"/>
      <c r="C948" s="67"/>
      <c r="D948" s="68"/>
      <c r="E948" s="67"/>
      <c r="F948" s="67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</row>
    <row r="949" spans="1:26" ht="12.75" customHeight="1">
      <c r="A949" s="67"/>
      <c r="B949" s="67"/>
      <c r="C949" s="67"/>
      <c r="D949" s="68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</row>
    <row r="950" spans="1:26" ht="12.75" customHeight="1">
      <c r="A950" s="67"/>
      <c r="B950" s="67"/>
      <c r="C950" s="67"/>
      <c r="D950" s="68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</row>
    <row r="951" spans="1:26" ht="12.75" customHeight="1">
      <c r="A951" s="67"/>
      <c r="B951" s="67"/>
      <c r="C951" s="67"/>
      <c r="D951" s="68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</row>
    <row r="952" spans="1:26" ht="12.75" customHeight="1">
      <c r="A952" s="67"/>
      <c r="B952" s="67"/>
      <c r="C952" s="67"/>
      <c r="D952" s="68"/>
      <c r="E952" s="67"/>
      <c r="F952" s="67"/>
      <c r="G952" s="67"/>
      <c r="H952" s="67"/>
      <c r="I952" s="67"/>
      <c r="J952" s="67"/>
      <c r="K952" s="67"/>
      <c r="L952" s="67"/>
      <c r="M952" s="67"/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</row>
    <row r="953" spans="1:26" ht="12.75" customHeight="1">
      <c r="A953" s="67"/>
      <c r="B953" s="67"/>
      <c r="C953" s="67"/>
      <c r="D953" s="68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</row>
    <row r="954" spans="1:26" ht="12.75" customHeight="1">
      <c r="A954" s="67"/>
      <c r="B954" s="67"/>
      <c r="C954" s="67"/>
      <c r="D954" s="68"/>
      <c r="E954" s="67"/>
      <c r="F954" s="67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</row>
    <row r="955" spans="1:26" ht="12.75" customHeight="1">
      <c r="A955" s="67"/>
      <c r="B955" s="67"/>
      <c r="C955" s="67"/>
      <c r="D955" s="68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7"/>
    </row>
    <row r="956" spans="1:26" ht="12.75" customHeight="1">
      <c r="A956" s="67"/>
      <c r="B956" s="67"/>
      <c r="C956" s="67"/>
      <c r="D956" s="68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7"/>
    </row>
    <row r="957" spans="1:26" ht="12.75" customHeight="1">
      <c r="A957" s="67"/>
      <c r="B957" s="67"/>
      <c r="C957" s="67"/>
      <c r="D957" s="68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</row>
    <row r="958" spans="1:26" ht="12.75" customHeight="1">
      <c r="A958" s="67"/>
      <c r="B958" s="67"/>
      <c r="C958" s="67"/>
      <c r="D958" s="68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</row>
    <row r="959" spans="1:26" ht="12.75" customHeight="1">
      <c r="A959" s="67"/>
      <c r="B959" s="67"/>
      <c r="C959" s="67"/>
      <c r="D959" s="68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7"/>
    </row>
    <row r="960" spans="1:26" ht="12.75" customHeight="1">
      <c r="A960" s="67"/>
      <c r="B960" s="67"/>
      <c r="C960" s="67"/>
      <c r="D960" s="68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7"/>
    </row>
    <row r="961" spans="1:26" ht="12.75" customHeight="1">
      <c r="A961" s="67"/>
      <c r="B961" s="67"/>
      <c r="C961" s="67"/>
      <c r="D961" s="68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7"/>
    </row>
    <row r="962" spans="1:26" ht="12.75" customHeight="1">
      <c r="A962" s="67"/>
      <c r="B962" s="67"/>
      <c r="C962" s="67"/>
      <c r="D962" s="68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</row>
    <row r="963" spans="1:26" ht="12.75" customHeight="1">
      <c r="A963" s="67"/>
      <c r="B963" s="67"/>
      <c r="C963" s="67"/>
      <c r="D963" s="68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7"/>
    </row>
    <row r="964" spans="1:26" ht="12.75" customHeight="1">
      <c r="A964" s="67"/>
      <c r="B964" s="67"/>
      <c r="C964" s="67"/>
      <c r="D964" s="68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7"/>
    </row>
    <row r="965" spans="1:26" ht="12.75" customHeight="1">
      <c r="A965" s="67"/>
      <c r="B965" s="67"/>
      <c r="C965" s="67"/>
      <c r="D965" s="68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7"/>
    </row>
    <row r="966" spans="1:26" ht="12.75" customHeight="1">
      <c r="A966" s="67"/>
      <c r="B966" s="67"/>
      <c r="C966" s="67"/>
      <c r="D966" s="68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7"/>
    </row>
    <row r="967" spans="1:26" ht="12.75" customHeight="1">
      <c r="A967" s="67"/>
      <c r="B967" s="67"/>
      <c r="C967" s="67"/>
      <c r="D967" s="68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7"/>
    </row>
    <row r="968" spans="1:26" ht="12.75" customHeight="1">
      <c r="A968" s="67"/>
      <c r="B968" s="67"/>
      <c r="C968" s="67"/>
      <c r="D968" s="68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7"/>
    </row>
    <row r="969" spans="1:26" ht="12.75" customHeight="1">
      <c r="A969" s="67"/>
      <c r="B969" s="67"/>
      <c r="C969" s="67"/>
      <c r="D969" s="68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7"/>
    </row>
    <row r="970" spans="1:26" ht="12.75" customHeight="1">
      <c r="A970" s="67"/>
      <c r="B970" s="67"/>
      <c r="C970" s="67"/>
      <c r="D970" s="68"/>
      <c r="E970" s="67"/>
      <c r="F970" s="67"/>
      <c r="G970" s="67"/>
      <c r="H970" s="67"/>
      <c r="I970" s="67"/>
      <c r="J970" s="67"/>
      <c r="K970" s="67"/>
      <c r="L970" s="67"/>
      <c r="M970" s="67"/>
      <c r="N970" s="67"/>
      <c r="O970" s="67"/>
      <c r="P970" s="67"/>
      <c r="Q970" s="67"/>
      <c r="R970" s="67"/>
      <c r="S970" s="67"/>
      <c r="T970" s="67"/>
      <c r="U970" s="67"/>
      <c r="V970" s="67"/>
      <c r="W970" s="67"/>
      <c r="X970" s="67"/>
      <c r="Y970" s="67"/>
      <c r="Z970" s="67"/>
    </row>
    <row r="971" spans="1:26" ht="12.75" customHeight="1">
      <c r="A971" s="67"/>
      <c r="B971" s="67"/>
      <c r="C971" s="67"/>
      <c r="D971" s="68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7"/>
    </row>
    <row r="972" spans="1:26" ht="12.75" customHeight="1">
      <c r="A972" s="67"/>
      <c r="B972" s="67"/>
      <c r="C972" s="67"/>
      <c r="D972" s="68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7"/>
    </row>
    <row r="973" spans="1:26" ht="12.75" customHeight="1">
      <c r="A973" s="67"/>
      <c r="B973" s="67"/>
      <c r="C973" s="67"/>
      <c r="D973" s="68"/>
      <c r="E973" s="67"/>
      <c r="F973" s="67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7"/>
    </row>
    <row r="974" spans="1:26" ht="12.75" customHeight="1">
      <c r="A974" s="67"/>
      <c r="B974" s="67"/>
      <c r="C974" s="67"/>
      <c r="D974" s="68"/>
      <c r="E974" s="67"/>
      <c r="F974" s="67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7"/>
    </row>
    <row r="975" spans="1:26" ht="12.75" customHeight="1">
      <c r="A975" s="67"/>
      <c r="B975" s="67"/>
      <c r="C975" s="67"/>
      <c r="D975" s="68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7"/>
    </row>
    <row r="976" spans="1:26" ht="12.75" customHeight="1">
      <c r="A976" s="67"/>
      <c r="B976" s="67"/>
      <c r="C976" s="67"/>
      <c r="D976" s="68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7"/>
    </row>
    <row r="977" spans="1:26" ht="12.75" customHeight="1">
      <c r="A977" s="67"/>
      <c r="B977" s="67"/>
      <c r="C977" s="67"/>
      <c r="D977" s="68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7"/>
    </row>
    <row r="978" spans="1:26" ht="12.75" customHeight="1">
      <c r="A978" s="67"/>
      <c r="B978" s="67"/>
      <c r="C978" s="67"/>
      <c r="D978" s="68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</row>
    <row r="979" spans="1:26" ht="12.75" customHeight="1">
      <c r="A979" s="67"/>
      <c r="B979" s="67"/>
      <c r="C979" s="67"/>
      <c r="D979" s="68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</row>
    <row r="980" spans="1:26" ht="12.75" customHeight="1">
      <c r="A980" s="67"/>
      <c r="B980" s="67"/>
      <c r="C980" s="67"/>
      <c r="D980" s="68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</row>
    <row r="981" spans="1:26" ht="12.75" customHeight="1">
      <c r="A981" s="67"/>
      <c r="B981" s="67"/>
      <c r="C981" s="67"/>
      <c r="D981" s="68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</row>
    <row r="982" spans="1:26" ht="12.75" customHeight="1">
      <c r="A982" s="67"/>
      <c r="B982" s="67"/>
      <c r="C982" s="67"/>
      <c r="D982" s="68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</row>
    <row r="983" spans="1:26" ht="12.75" customHeight="1">
      <c r="A983" s="67"/>
      <c r="B983" s="67"/>
      <c r="C983" s="67"/>
      <c r="D983" s="68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</row>
    <row r="984" spans="1:26" ht="12.75" customHeight="1">
      <c r="A984" s="67"/>
      <c r="B984" s="67"/>
      <c r="C984" s="67"/>
      <c r="D984" s="68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7"/>
    </row>
    <row r="985" spans="1:26" ht="12.75" customHeight="1">
      <c r="A985" s="67"/>
      <c r="B985" s="67"/>
      <c r="C985" s="67"/>
      <c r="D985" s="68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7"/>
    </row>
    <row r="986" spans="1:26" ht="12.75" customHeight="1">
      <c r="A986" s="67"/>
      <c r="B986" s="67"/>
      <c r="C986" s="67"/>
      <c r="D986" s="68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7"/>
    </row>
    <row r="987" spans="1:26" ht="12.75" customHeight="1">
      <c r="A987" s="67"/>
      <c r="B987" s="67"/>
      <c r="C987" s="67"/>
      <c r="D987" s="68"/>
      <c r="E987" s="67"/>
      <c r="F987" s="67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7"/>
    </row>
    <row r="988" spans="1:26" ht="12.75" customHeight="1">
      <c r="A988" s="67"/>
      <c r="B988" s="67"/>
      <c r="C988" s="67"/>
      <c r="D988" s="68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7"/>
    </row>
    <row r="989" spans="1:26" ht="12.75" customHeight="1">
      <c r="A989" s="67"/>
      <c r="B989" s="67"/>
      <c r="C989" s="67"/>
      <c r="D989" s="68"/>
      <c r="E989" s="67"/>
      <c r="F989" s="67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7"/>
    </row>
    <row r="990" spans="1:26" ht="12.75" customHeight="1">
      <c r="A990" s="67"/>
      <c r="B990" s="67"/>
      <c r="C990" s="67"/>
      <c r="D990" s="68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7"/>
    </row>
    <row r="991" spans="1:26" ht="12.75" customHeight="1">
      <c r="A991" s="67"/>
      <c r="B991" s="67"/>
      <c r="C991" s="67"/>
      <c r="D991" s="68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7"/>
    </row>
    <row r="992" spans="1:26" ht="12.75" customHeight="1">
      <c r="A992" s="67"/>
      <c r="B992" s="67"/>
      <c r="C992" s="67"/>
      <c r="D992" s="68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7"/>
    </row>
    <row r="993" spans="1:26" ht="12.75" customHeight="1">
      <c r="A993" s="67"/>
      <c r="B993" s="67"/>
      <c r="C993" s="67"/>
      <c r="D993" s="68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7"/>
    </row>
    <row r="994" spans="1:26" ht="12.75" customHeight="1">
      <c r="A994" s="67"/>
      <c r="B994" s="67"/>
      <c r="C994" s="67"/>
      <c r="D994" s="68"/>
      <c r="E994" s="67"/>
      <c r="F994" s="67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7"/>
    </row>
    <row r="995" spans="1:26" ht="12.75" customHeight="1">
      <c r="A995" s="67"/>
      <c r="B995" s="67"/>
      <c r="C995" s="67"/>
      <c r="D995" s="68"/>
      <c r="E995" s="67"/>
      <c r="F995" s="67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</row>
    <row r="996" spans="1:26" ht="12.75" customHeight="1">
      <c r="A996" s="67"/>
      <c r="B996" s="67"/>
      <c r="C996" s="67"/>
      <c r="D996" s="68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</row>
    <row r="997" spans="1:26" ht="12.75" customHeight="1">
      <c r="A997" s="67"/>
      <c r="B997" s="67"/>
      <c r="C997" s="67"/>
      <c r="D997" s="68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7"/>
    </row>
    <row r="998" spans="1:26" ht="12.75" customHeight="1">
      <c r="A998" s="67"/>
      <c r="B998" s="67"/>
      <c r="C998" s="67"/>
      <c r="D998" s="68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7"/>
    </row>
    <row r="999" spans="1:26" ht="12.75" customHeight="1">
      <c r="A999" s="67"/>
      <c r="B999" s="67"/>
      <c r="C999" s="67"/>
      <c r="D999" s="68"/>
      <c r="E999" s="67"/>
      <c r="F999" s="67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7"/>
    </row>
    <row r="1000" spans="1:26" ht="12.75" customHeight="1">
      <c r="A1000" s="67"/>
      <c r="B1000" s="67"/>
      <c r="C1000" s="67"/>
      <c r="D1000" s="68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7"/>
    </row>
  </sheetData>
  <mergeCells count="1">
    <mergeCell ref="B26:C26"/>
  </mergeCells>
  <conditionalFormatting sqref="K6:K25">
    <cfRule type="cellIs" dxfId="264" priority="1" operator="greaterThan">
      <formula>1</formula>
    </cfRule>
  </conditionalFormatting>
  <pageMargins left="0.511811024" right="0.511811024" top="0.78740157499999996" bottom="0.78740157499999996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P1000"/>
  <sheetViews>
    <sheetView workbookViewId="0"/>
  </sheetViews>
  <sheetFormatPr defaultColWidth="14.42578125" defaultRowHeight="15" customHeight="1"/>
  <cols>
    <col min="1" max="1" width="38.85546875" customWidth="1"/>
    <col min="2" max="22" width="8.7109375" customWidth="1"/>
    <col min="23" max="23" width="38.85546875" customWidth="1"/>
    <col min="24" max="42" width="8.7109375" customWidth="1"/>
  </cols>
  <sheetData>
    <row r="1" spans="1:42" ht="12.75" customHeight="1">
      <c r="A1" s="77" t="s">
        <v>195</v>
      </c>
      <c r="B1" s="78" t="s">
        <v>50</v>
      </c>
      <c r="C1" s="79" t="s">
        <v>51</v>
      </c>
      <c r="D1" s="79" t="s">
        <v>52</v>
      </c>
      <c r="E1" s="79" t="s">
        <v>53</v>
      </c>
      <c r="F1" s="80" t="s">
        <v>54</v>
      </c>
      <c r="G1" s="78" t="s">
        <v>70</v>
      </c>
      <c r="H1" s="79" t="s">
        <v>71</v>
      </c>
      <c r="I1" s="79" t="s">
        <v>72</v>
      </c>
      <c r="J1" s="79" t="s">
        <v>73</v>
      </c>
      <c r="K1" s="80" t="s">
        <v>74</v>
      </c>
      <c r="L1" s="78" t="s">
        <v>80</v>
      </c>
      <c r="M1" s="79" t="s">
        <v>81</v>
      </c>
      <c r="N1" s="79" t="s">
        <v>82</v>
      </c>
      <c r="O1" s="80" t="s">
        <v>83</v>
      </c>
      <c r="P1" s="78" t="s">
        <v>87</v>
      </c>
      <c r="Q1" s="80" t="s">
        <v>88</v>
      </c>
      <c r="R1" s="81" t="s">
        <v>92</v>
      </c>
      <c r="S1" s="78" t="s">
        <v>96</v>
      </c>
      <c r="T1" s="80" t="s">
        <v>97</v>
      </c>
      <c r="X1" s="82">
        <v>17</v>
      </c>
      <c r="Y1" s="83">
        <v>18</v>
      </c>
      <c r="Z1" s="83">
        <v>19</v>
      </c>
      <c r="AA1" s="83">
        <v>20</v>
      </c>
      <c r="AB1" s="84">
        <v>21</v>
      </c>
      <c r="AC1" s="82">
        <v>38</v>
      </c>
      <c r="AD1" s="83">
        <v>39</v>
      </c>
      <c r="AE1" s="83">
        <v>40</v>
      </c>
      <c r="AF1" s="83">
        <v>41</v>
      </c>
      <c r="AG1" s="84">
        <v>42</v>
      </c>
      <c r="AH1" s="82">
        <v>59</v>
      </c>
      <c r="AI1" s="83">
        <v>60</v>
      </c>
      <c r="AJ1" s="83">
        <v>61</v>
      </c>
      <c r="AK1" s="84">
        <v>62</v>
      </c>
      <c r="AL1" s="82">
        <v>78</v>
      </c>
      <c r="AM1" s="84">
        <v>79</v>
      </c>
      <c r="AN1" s="85">
        <v>93</v>
      </c>
      <c r="AO1" s="82">
        <v>106</v>
      </c>
      <c r="AP1" s="84">
        <v>107</v>
      </c>
    </row>
    <row r="2" spans="1:42">
      <c r="A2" s="86" t="s">
        <v>35</v>
      </c>
      <c r="B2" s="87" t="s">
        <v>196</v>
      </c>
      <c r="C2" s="88" t="s">
        <v>197</v>
      </c>
      <c r="D2" s="88" t="s">
        <v>198</v>
      </c>
      <c r="E2" s="88" t="s">
        <v>199</v>
      </c>
      <c r="F2" s="89" t="s">
        <v>200</v>
      </c>
      <c r="G2" s="87" t="s">
        <v>201</v>
      </c>
      <c r="H2" s="88" t="s">
        <v>202</v>
      </c>
      <c r="I2" s="88" t="s">
        <v>203</v>
      </c>
      <c r="J2" s="88" t="s">
        <v>204</v>
      </c>
      <c r="K2" s="89" t="s">
        <v>205</v>
      </c>
      <c r="L2" s="87" t="s">
        <v>206</v>
      </c>
      <c r="M2" s="88" t="s">
        <v>207</v>
      </c>
      <c r="N2" s="88" t="s">
        <v>208</v>
      </c>
      <c r="O2" s="89" t="s">
        <v>209</v>
      </c>
      <c r="P2" s="87" t="s">
        <v>210</v>
      </c>
      <c r="Q2" s="89" t="s">
        <v>211</v>
      </c>
      <c r="R2" s="90" t="s">
        <v>212</v>
      </c>
      <c r="S2" s="87" t="s">
        <v>213</v>
      </c>
      <c r="T2" s="89" t="s">
        <v>214</v>
      </c>
      <c r="W2" s="41" t="s">
        <v>195</v>
      </c>
      <c r="X2" s="91" t="s">
        <v>50</v>
      </c>
      <c r="Y2" s="63" t="s">
        <v>51</v>
      </c>
      <c r="Z2" s="63" t="s">
        <v>52</v>
      </c>
      <c r="AA2" s="63" t="s">
        <v>53</v>
      </c>
      <c r="AB2" s="92" t="s">
        <v>54</v>
      </c>
      <c r="AC2" s="91" t="s">
        <v>70</v>
      </c>
      <c r="AD2" s="63" t="s">
        <v>71</v>
      </c>
      <c r="AE2" s="63" t="s">
        <v>72</v>
      </c>
      <c r="AF2" s="63" t="s">
        <v>73</v>
      </c>
      <c r="AG2" s="92" t="s">
        <v>74</v>
      </c>
      <c r="AH2" s="91" t="s">
        <v>80</v>
      </c>
      <c r="AI2" s="63" t="s">
        <v>81</v>
      </c>
      <c r="AJ2" s="63" t="s">
        <v>82</v>
      </c>
      <c r="AK2" s="92" t="s">
        <v>83</v>
      </c>
      <c r="AL2" s="91" t="s">
        <v>87</v>
      </c>
      <c r="AM2" s="92" t="s">
        <v>88</v>
      </c>
      <c r="AN2" s="93" t="s">
        <v>92</v>
      </c>
      <c r="AO2" s="91" t="s">
        <v>96</v>
      </c>
      <c r="AP2" s="92" t="s">
        <v>97</v>
      </c>
    </row>
    <row r="3" spans="1:42">
      <c r="A3" s="94" t="s">
        <v>77</v>
      </c>
      <c r="B3" s="186" t="s">
        <v>196</v>
      </c>
      <c r="C3" s="110"/>
      <c r="D3" s="110"/>
      <c r="E3" s="110"/>
      <c r="F3" s="187"/>
      <c r="G3" s="186" t="s">
        <v>196</v>
      </c>
      <c r="H3" s="110"/>
      <c r="I3" s="110"/>
      <c r="J3" s="110"/>
      <c r="K3" s="187"/>
      <c r="L3" s="91" t="s">
        <v>215</v>
      </c>
      <c r="M3" s="63" t="s">
        <v>216</v>
      </c>
      <c r="N3" s="63" t="s">
        <v>217</v>
      </c>
      <c r="O3" s="92" t="s">
        <v>218</v>
      </c>
      <c r="P3" s="91" t="s">
        <v>219</v>
      </c>
      <c r="Q3" s="92" t="s">
        <v>220</v>
      </c>
      <c r="R3" s="93" t="s">
        <v>221</v>
      </c>
      <c r="S3" s="91" t="s">
        <v>222</v>
      </c>
      <c r="T3" s="92" t="s">
        <v>196</v>
      </c>
      <c r="W3" s="94" t="s">
        <v>35</v>
      </c>
      <c r="X3" s="91"/>
      <c r="Y3" s="63" t="s">
        <v>223</v>
      </c>
      <c r="Z3" s="63" t="s">
        <v>223</v>
      </c>
      <c r="AA3" s="63" t="s">
        <v>223</v>
      </c>
      <c r="AB3" s="92" t="s">
        <v>223</v>
      </c>
      <c r="AC3" s="91" t="s">
        <v>223</v>
      </c>
      <c r="AD3" s="63" t="s">
        <v>223</v>
      </c>
      <c r="AE3" s="63" t="s">
        <v>223</v>
      </c>
      <c r="AF3" s="63" t="s">
        <v>223</v>
      </c>
      <c r="AG3" s="92" t="s">
        <v>223</v>
      </c>
      <c r="AH3" s="91" t="s">
        <v>223</v>
      </c>
      <c r="AI3" s="63" t="s">
        <v>223</v>
      </c>
      <c r="AJ3" s="63" t="s">
        <v>223</v>
      </c>
      <c r="AK3" s="92" t="s">
        <v>223</v>
      </c>
      <c r="AL3" s="91" t="s">
        <v>223</v>
      </c>
      <c r="AM3" s="92" t="s">
        <v>223</v>
      </c>
      <c r="AN3" s="93" t="s">
        <v>223</v>
      </c>
      <c r="AO3" s="91" t="s">
        <v>223</v>
      </c>
      <c r="AP3" s="92" t="s">
        <v>223</v>
      </c>
    </row>
    <row r="4" spans="1:42">
      <c r="A4" s="94" t="s">
        <v>36</v>
      </c>
      <c r="B4" s="186" t="s">
        <v>196</v>
      </c>
      <c r="C4" s="110"/>
      <c r="D4" s="111"/>
      <c r="E4" s="63" t="s">
        <v>224</v>
      </c>
      <c r="F4" s="92" t="s">
        <v>225</v>
      </c>
      <c r="G4" s="186" t="s">
        <v>196</v>
      </c>
      <c r="H4" s="110"/>
      <c r="I4" s="110"/>
      <c r="J4" s="110"/>
      <c r="K4" s="187"/>
      <c r="L4" s="186" t="s">
        <v>196</v>
      </c>
      <c r="M4" s="110"/>
      <c r="N4" s="110"/>
      <c r="O4" s="187"/>
      <c r="P4" s="186" t="s">
        <v>196</v>
      </c>
      <c r="Q4" s="187"/>
      <c r="R4" s="93" t="s">
        <v>196</v>
      </c>
      <c r="S4" s="186" t="s">
        <v>196</v>
      </c>
      <c r="T4" s="187"/>
      <c r="W4" s="94" t="s">
        <v>77</v>
      </c>
      <c r="X4" s="91"/>
      <c r="Y4" s="63"/>
      <c r="Z4" s="63"/>
      <c r="AA4" s="63"/>
      <c r="AB4" s="92"/>
      <c r="AC4" s="91"/>
      <c r="AD4" s="63"/>
      <c r="AE4" s="63"/>
      <c r="AF4" s="63"/>
      <c r="AG4" s="92"/>
      <c r="AH4" s="91" t="s">
        <v>226</v>
      </c>
      <c r="AI4" s="63" t="s">
        <v>226</v>
      </c>
      <c r="AJ4" s="63" t="s">
        <v>226</v>
      </c>
      <c r="AK4" s="92" t="s">
        <v>226</v>
      </c>
      <c r="AL4" s="91" t="s">
        <v>226</v>
      </c>
      <c r="AM4" s="92" t="s">
        <v>226</v>
      </c>
      <c r="AN4" s="93" t="s">
        <v>226</v>
      </c>
      <c r="AO4" s="91" t="s">
        <v>226</v>
      </c>
      <c r="AP4" s="92"/>
    </row>
    <row r="5" spans="1:42">
      <c r="A5" s="94" t="s">
        <v>37</v>
      </c>
      <c r="B5" s="186" t="s">
        <v>196</v>
      </c>
      <c r="C5" s="110"/>
      <c r="D5" s="110"/>
      <c r="E5" s="111"/>
      <c r="F5" s="92" t="s">
        <v>227</v>
      </c>
      <c r="G5" s="91" t="s">
        <v>228</v>
      </c>
      <c r="H5" s="189" t="s">
        <v>196</v>
      </c>
      <c r="I5" s="110"/>
      <c r="J5" s="110"/>
      <c r="K5" s="187"/>
      <c r="L5" s="186" t="s">
        <v>196</v>
      </c>
      <c r="M5" s="110"/>
      <c r="N5" s="110"/>
      <c r="O5" s="187"/>
      <c r="P5" s="186" t="s">
        <v>196</v>
      </c>
      <c r="Q5" s="187"/>
      <c r="R5" s="93" t="s">
        <v>196</v>
      </c>
      <c r="S5" s="186" t="s">
        <v>196</v>
      </c>
      <c r="T5" s="187"/>
      <c r="W5" s="94" t="s">
        <v>36</v>
      </c>
      <c r="X5" s="91"/>
      <c r="Y5" s="63"/>
      <c r="Z5" s="63"/>
      <c r="AA5" s="63" t="s">
        <v>226</v>
      </c>
      <c r="AB5" s="92" t="s">
        <v>226</v>
      </c>
      <c r="AC5" s="91"/>
      <c r="AD5" s="63"/>
      <c r="AE5" s="63"/>
      <c r="AF5" s="63"/>
      <c r="AG5" s="92"/>
      <c r="AH5" s="91"/>
      <c r="AI5" s="63"/>
      <c r="AJ5" s="63"/>
      <c r="AK5" s="92"/>
      <c r="AL5" s="91"/>
      <c r="AM5" s="92"/>
      <c r="AN5" s="93"/>
      <c r="AO5" s="91"/>
      <c r="AP5" s="92"/>
    </row>
    <row r="6" spans="1:42">
      <c r="A6" s="94" t="s">
        <v>151</v>
      </c>
      <c r="B6" s="186" t="s">
        <v>196</v>
      </c>
      <c r="C6" s="110"/>
      <c r="D6" s="110"/>
      <c r="E6" s="110"/>
      <c r="F6" s="187"/>
      <c r="G6" s="186" t="s">
        <v>196</v>
      </c>
      <c r="H6" s="110"/>
      <c r="I6" s="110"/>
      <c r="J6" s="110"/>
      <c r="K6" s="187"/>
      <c r="L6" s="186" t="s">
        <v>196</v>
      </c>
      <c r="M6" s="110"/>
      <c r="N6" s="110"/>
      <c r="O6" s="187"/>
      <c r="P6" s="186" t="s">
        <v>196</v>
      </c>
      <c r="Q6" s="187"/>
      <c r="R6" s="93" t="s">
        <v>196</v>
      </c>
      <c r="S6" s="186" t="s">
        <v>196</v>
      </c>
      <c r="T6" s="187"/>
      <c r="W6" s="94" t="s">
        <v>37</v>
      </c>
      <c r="X6" s="91"/>
      <c r="Y6" s="63"/>
      <c r="Z6" s="63"/>
      <c r="AA6" s="63"/>
      <c r="AB6" s="92" t="s">
        <v>229</v>
      </c>
      <c r="AC6" s="91" t="s">
        <v>229</v>
      </c>
      <c r="AD6" s="63"/>
      <c r="AE6" s="63"/>
      <c r="AF6" s="63"/>
      <c r="AG6" s="92"/>
      <c r="AH6" s="91"/>
      <c r="AI6" s="63"/>
      <c r="AJ6" s="63"/>
      <c r="AK6" s="92"/>
      <c r="AL6" s="91"/>
      <c r="AM6" s="92"/>
      <c r="AN6" s="93"/>
      <c r="AO6" s="91"/>
      <c r="AP6" s="92"/>
    </row>
    <row r="7" spans="1:42">
      <c r="A7" s="94" t="s">
        <v>63</v>
      </c>
      <c r="B7" s="186" t="s">
        <v>196</v>
      </c>
      <c r="C7" s="110"/>
      <c r="D7" s="110"/>
      <c r="E7" s="110"/>
      <c r="F7" s="187"/>
      <c r="G7" s="186" t="s">
        <v>196</v>
      </c>
      <c r="H7" s="110"/>
      <c r="I7" s="110"/>
      <c r="J7" s="111"/>
      <c r="K7" s="92" t="s">
        <v>230</v>
      </c>
      <c r="L7" s="91" t="s">
        <v>231</v>
      </c>
      <c r="M7" s="63" t="s">
        <v>232</v>
      </c>
      <c r="N7" s="63" t="s">
        <v>233</v>
      </c>
      <c r="O7" s="92" t="s">
        <v>234</v>
      </c>
      <c r="P7" s="91" t="s">
        <v>235</v>
      </c>
      <c r="Q7" s="92" t="s">
        <v>236</v>
      </c>
      <c r="R7" s="93" t="s">
        <v>237</v>
      </c>
      <c r="S7" s="91" t="s">
        <v>238</v>
      </c>
      <c r="T7" s="92" t="s">
        <v>196</v>
      </c>
      <c r="W7" s="94" t="s">
        <v>151</v>
      </c>
      <c r="X7" s="188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87"/>
    </row>
    <row r="8" spans="1:42">
      <c r="A8" s="94" t="s">
        <v>85</v>
      </c>
      <c r="B8" s="186" t="s">
        <v>196</v>
      </c>
      <c r="C8" s="110"/>
      <c r="D8" s="110"/>
      <c r="E8" s="110"/>
      <c r="F8" s="187"/>
      <c r="G8" s="186" t="s">
        <v>196</v>
      </c>
      <c r="H8" s="110"/>
      <c r="I8" s="110"/>
      <c r="J8" s="110"/>
      <c r="K8" s="187"/>
      <c r="L8" s="186" t="s">
        <v>196</v>
      </c>
      <c r="M8" s="110"/>
      <c r="N8" s="110"/>
      <c r="O8" s="187"/>
      <c r="P8" s="91" t="s">
        <v>239</v>
      </c>
      <c r="Q8" s="92" t="s">
        <v>240</v>
      </c>
      <c r="R8" s="93" t="s">
        <v>196</v>
      </c>
      <c r="S8" s="186" t="s">
        <v>196</v>
      </c>
      <c r="T8" s="187"/>
      <c r="W8" s="94" t="s">
        <v>63</v>
      </c>
      <c r="X8" s="91"/>
      <c r="Y8" s="63"/>
      <c r="Z8" s="63"/>
      <c r="AA8" s="63"/>
      <c r="AB8" s="92"/>
      <c r="AC8" s="91"/>
      <c r="AD8" s="63"/>
      <c r="AE8" s="63"/>
      <c r="AF8" s="63"/>
      <c r="AG8" s="92" t="s">
        <v>241</v>
      </c>
      <c r="AH8" s="91" t="s">
        <v>229</v>
      </c>
      <c r="AI8" s="63" t="s">
        <v>229</v>
      </c>
      <c r="AJ8" s="63" t="s">
        <v>229</v>
      </c>
      <c r="AK8" s="92" t="s">
        <v>229</v>
      </c>
      <c r="AL8" s="91" t="s">
        <v>229</v>
      </c>
      <c r="AM8" s="92" t="s">
        <v>229</v>
      </c>
      <c r="AN8" s="93" t="s">
        <v>229</v>
      </c>
      <c r="AO8" s="91" t="s">
        <v>229</v>
      </c>
      <c r="AP8" s="92"/>
    </row>
    <row r="9" spans="1:42">
      <c r="A9" s="94" t="s">
        <v>152</v>
      </c>
      <c r="B9" s="186" t="s">
        <v>196</v>
      </c>
      <c r="C9" s="110"/>
      <c r="D9" s="110"/>
      <c r="E9" s="110"/>
      <c r="F9" s="187"/>
      <c r="G9" s="186" t="s">
        <v>196</v>
      </c>
      <c r="H9" s="110"/>
      <c r="I9" s="110"/>
      <c r="J9" s="110"/>
      <c r="K9" s="187"/>
      <c r="L9" s="186" t="s">
        <v>196</v>
      </c>
      <c r="M9" s="110"/>
      <c r="N9" s="110"/>
      <c r="O9" s="187"/>
      <c r="P9" s="186" t="s">
        <v>196</v>
      </c>
      <c r="Q9" s="187"/>
      <c r="R9" s="93" t="s">
        <v>242</v>
      </c>
      <c r="S9" s="91" t="s">
        <v>243</v>
      </c>
      <c r="T9" s="92" t="s">
        <v>244</v>
      </c>
      <c r="W9" s="94" t="s">
        <v>85</v>
      </c>
      <c r="X9" s="91"/>
      <c r="Y9" s="63"/>
      <c r="Z9" s="63"/>
      <c r="AA9" s="63"/>
      <c r="AB9" s="92"/>
      <c r="AC9" s="91"/>
      <c r="AD9" s="63"/>
      <c r="AE9" s="63"/>
      <c r="AF9" s="63"/>
      <c r="AG9" s="92"/>
      <c r="AH9" s="91"/>
      <c r="AI9" s="63"/>
      <c r="AJ9" s="63"/>
      <c r="AK9" s="92"/>
      <c r="AL9" s="91" t="s">
        <v>241</v>
      </c>
      <c r="AM9" s="92" t="s">
        <v>241</v>
      </c>
      <c r="AN9" s="93"/>
      <c r="AO9" s="91"/>
      <c r="AP9" s="92"/>
    </row>
    <row r="10" spans="1:42">
      <c r="A10" s="94" t="s">
        <v>91</v>
      </c>
      <c r="B10" s="186" t="s">
        <v>196</v>
      </c>
      <c r="C10" s="110"/>
      <c r="D10" s="110"/>
      <c r="E10" s="110"/>
      <c r="F10" s="187"/>
      <c r="G10" s="186" t="s">
        <v>196</v>
      </c>
      <c r="H10" s="110"/>
      <c r="I10" s="110"/>
      <c r="J10" s="110"/>
      <c r="K10" s="187"/>
      <c r="L10" s="186" t="s">
        <v>196</v>
      </c>
      <c r="M10" s="110"/>
      <c r="N10" s="110"/>
      <c r="O10" s="187"/>
      <c r="P10" s="186" t="s">
        <v>196</v>
      </c>
      <c r="Q10" s="187"/>
      <c r="R10" s="93" t="s">
        <v>245</v>
      </c>
      <c r="S10" s="91" t="s">
        <v>246</v>
      </c>
      <c r="T10" s="92" t="s">
        <v>196</v>
      </c>
      <c r="W10" s="94" t="s">
        <v>152</v>
      </c>
      <c r="X10" s="91"/>
      <c r="Y10" s="63"/>
      <c r="Z10" s="63"/>
      <c r="AA10" s="63"/>
      <c r="AB10" s="92"/>
      <c r="AC10" s="91"/>
      <c r="AD10" s="63"/>
      <c r="AE10" s="63"/>
      <c r="AF10" s="63"/>
      <c r="AG10" s="92"/>
      <c r="AH10" s="91"/>
      <c r="AI10" s="63"/>
      <c r="AJ10" s="63"/>
      <c r="AK10" s="92"/>
      <c r="AL10" s="91"/>
      <c r="AM10" s="92"/>
      <c r="AN10" s="93" t="s">
        <v>241</v>
      </c>
      <c r="AO10" s="91" t="s">
        <v>241</v>
      </c>
      <c r="AP10" s="92" t="s">
        <v>241</v>
      </c>
    </row>
    <row r="11" spans="1:42">
      <c r="A11" s="94" t="s">
        <v>86</v>
      </c>
      <c r="B11" s="186" t="s">
        <v>196</v>
      </c>
      <c r="C11" s="110"/>
      <c r="D11" s="110"/>
      <c r="E11" s="110"/>
      <c r="F11" s="187"/>
      <c r="G11" s="186" t="s">
        <v>196</v>
      </c>
      <c r="H11" s="110"/>
      <c r="I11" s="110"/>
      <c r="J11" s="110"/>
      <c r="K11" s="187"/>
      <c r="L11" s="186" t="s">
        <v>196</v>
      </c>
      <c r="M11" s="110"/>
      <c r="N11" s="110"/>
      <c r="O11" s="187"/>
      <c r="P11" s="91" t="s">
        <v>247</v>
      </c>
      <c r="Q11" s="92" t="s">
        <v>248</v>
      </c>
      <c r="R11" s="93" t="s">
        <v>249</v>
      </c>
      <c r="S11" s="186" t="s">
        <v>196</v>
      </c>
      <c r="T11" s="187"/>
      <c r="W11" s="94" t="s">
        <v>91</v>
      </c>
      <c r="X11" s="91"/>
      <c r="Y11" s="63"/>
      <c r="Z11" s="63"/>
      <c r="AA11" s="63"/>
      <c r="AB11" s="92"/>
      <c r="AC11" s="91"/>
      <c r="AD11" s="63"/>
      <c r="AE11" s="63"/>
      <c r="AF11" s="63"/>
      <c r="AG11" s="92"/>
      <c r="AH11" s="91"/>
      <c r="AI11" s="63"/>
      <c r="AJ11" s="63"/>
      <c r="AK11" s="92"/>
      <c r="AL11" s="91"/>
      <c r="AM11" s="92"/>
      <c r="AN11" s="93" t="s">
        <v>250</v>
      </c>
      <c r="AO11" s="91" t="s">
        <v>250</v>
      </c>
      <c r="AP11" s="92"/>
    </row>
    <row r="12" spans="1:42">
      <c r="A12" s="95" t="s">
        <v>39</v>
      </c>
      <c r="B12" s="91" t="s">
        <v>196</v>
      </c>
      <c r="C12" s="63" t="s">
        <v>251</v>
      </c>
      <c r="D12" s="63" t="s">
        <v>252</v>
      </c>
      <c r="E12" s="63" t="s">
        <v>253</v>
      </c>
      <c r="F12" s="92" t="s">
        <v>254</v>
      </c>
      <c r="G12" s="91" t="s">
        <v>255</v>
      </c>
      <c r="H12" s="63" t="s">
        <v>256</v>
      </c>
      <c r="I12" s="63" t="s">
        <v>257</v>
      </c>
      <c r="J12" s="63" t="s">
        <v>258</v>
      </c>
      <c r="K12" s="92" t="s">
        <v>259</v>
      </c>
      <c r="L12" s="91" t="s">
        <v>260</v>
      </c>
      <c r="M12" s="63" t="s">
        <v>261</v>
      </c>
      <c r="N12" s="63" t="s">
        <v>262</v>
      </c>
      <c r="O12" s="92" t="s">
        <v>263</v>
      </c>
      <c r="P12" s="186" t="s">
        <v>196</v>
      </c>
      <c r="Q12" s="187"/>
      <c r="R12" s="93" t="s">
        <v>196</v>
      </c>
      <c r="S12" s="186" t="s">
        <v>196</v>
      </c>
      <c r="T12" s="187"/>
      <c r="W12" s="94" t="s">
        <v>86</v>
      </c>
      <c r="X12" s="91"/>
      <c r="Y12" s="63"/>
      <c r="Z12" s="63"/>
      <c r="AA12" s="63"/>
      <c r="AB12" s="92"/>
      <c r="AC12" s="91"/>
      <c r="AD12" s="63"/>
      <c r="AE12" s="63"/>
      <c r="AF12" s="63"/>
      <c r="AG12" s="92"/>
      <c r="AH12" s="91"/>
      <c r="AI12" s="63"/>
      <c r="AJ12" s="63"/>
      <c r="AK12" s="92"/>
      <c r="AL12" s="91" t="s">
        <v>250</v>
      </c>
      <c r="AM12" s="92" t="s">
        <v>250</v>
      </c>
      <c r="AN12" s="93" t="s">
        <v>264</v>
      </c>
      <c r="AO12" s="91"/>
      <c r="AP12" s="92"/>
    </row>
    <row r="13" spans="1:42">
      <c r="A13" s="95" t="s">
        <v>40</v>
      </c>
      <c r="B13" s="91" t="s">
        <v>196</v>
      </c>
      <c r="C13" s="63" t="s">
        <v>265</v>
      </c>
      <c r="D13" s="63" t="s">
        <v>266</v>
      </c>
      <c r="E13" s="63" t="s">
        <v>267</v>
      </c>
      <c r="F13" s="92" t="s">
        <v>268</v>
      </c>
      <c r="G13" s="91" t="s">
        <v>269</v>
      </c>
      <c r="H13" s="63" t="s">
        <v>270</v>
      </c>
      <c r="I13" s="63" t="s">
        <v>271</v>
      </c>
      <c r="J13" s="63" t="s">
        <v>272</v>
      </c>
      <c r="K13" s="92" t="s">
        <v>273</v>
      </c>
      <c r="L13" s="91" t="s">
        <v>274</v>
      </c>
      <c r="M13" s="63" t="s">
        <v>275</v>
      </c>
      <c r="N13" s="63" t="s">
        <v>276</v>
      </c>
      <c r="O13" s="92" t="s">
        <v>277</v>
      </c>
      <c r="P13" s="186" t="s">
        <v>196</v>
      </c>
      <c r="Q13" s="187"/>
      <c r="R13" s="93" t="s">
        <v>196</v>
      </c>
      <c r="S13" s="186" t="s">
        <v>196</v>
      </c>
      <c r="T13" s="187"/>
      <c r="W13" s="95" t="s">
        <v>39</v>
      </c>
      <c r="X13" s="91"/>
      <c r="Y13" s="63" t="s">
        <v>250</v>
      </c>
      <c r="Z13" s="63" t="s">
        <v>250</v>
      </c>
      <c r="AA13" s="63" t="s">
        <v>250</v>
      </c>
      <c r="AB13" s="92" t="s">
        <v>250</v>
      </c>
      <c r="AC13" s="91" t="s">
        <v>278</v>
      </c>
      <c r="AD13" s="63" t="s">
        <v>278</v>
      </c>
      <c r="AE13" s="63" t="s">
        <v>278</v>
      </c>
      <c r="AF13" s="63" t="s">
        <v>278</v>
      </c>
      <c r="AG13" s="92" t="s">
        <v>278</v>
      </c>
      <c r="AH13" s="91" t="s">
        <v>250</v>
      </c>
      <c r="AI13" s="63" t="s">
        <v>250</v>
      </c>
      <c r="AJ13" s="63" t="s">
        <v>250</v>
      </c>
      <c r="AK13" s="92" t="s">
        <v>250</v>
      </c>
      <c r="AL13" s="91"/>
      <c r="AM13" s="92"/>
      <c r="AN13" s="93"/>
      <c r="AO13" s="91"/>
      <c r="AP13" s="92"/>
    </row>
    <row r="14" spans="1:42">
      <c r="A14" s="95" t="s">
        <v>41</v>
      </c>
      <c r="B14" s="91" t="s">
        <v>196</v>
      </c>
      <c r="C14" s="63" t="s">
        <v>279</v>
      </c>
      <c r="D14" s="63" t="s">
        <v>280</v>
      </c>
      <c r="E14" s="63" t="s">
        <v>281</v>
      </c>
      <c r="F14" s="92" t="s">
        <v>282</v>
      </c>
      <c r="G14" s="91" t="s">
        <v>283</v>
      </c>
      <c r="H14" s="63" t="s">
        <v>284</v>
      </c>
      <c r="I14" s="63" t="s">
        <v>285</v>
      </c>
      <c r="J14" s="63" t="s">
        <v>286</v>
      </c>
      <c r="K14" s="92" t="s">
        <v>287</v>
      </c>
      <c r="L14" s="91" t="s">
        <v>288</v>
      </c>
      <c r="M14" s="63" t="s">
        <v>289</v>
      </c>
      <c r="N14" s="63" t="s">
        <v>290</v>
      </c>
      <c r="O14" s="92" t="s">
        <v>291</v>
      </c>
      <c r="P14" s="186" t="s">
        <v>196</v>
      </c>
      <c r="Q14" s="187"/>
      <c r="R14" s="93" t="s">
        <v>196</v>
      </c>
      <c r="S14" s="186" t="s">
        <v>196</v>
      </c>
      <c r="T14" s="187"/>
      <c r="W14" s="95" t="s">
        <v>40</v>
      </c>
      <c r="X14" s="91"/>
      <c r="Y14" s="63" t="s">
        <v>264</v>
      </c>
      <c r="Z14" s="63" t="s">
        <v>264</v>
      </c>
      <c r="AA14" s="63" t="s">
        <v>264</v>
      </c>
      <c r="AB14" s="92" t="s">
        <v>264</v>
      </c>
      <c r="AC14" s="91" t="s">
        <v>292</v>
      </c>
      <c r="AD14" s="63" t="s">
        <v>292</v>
      </c>
      <c r="AE14" s="63" t="s">
        <v>292</v>
      </c>
      <c r="AF14" s="63" t="s">
        <v>292</v>
      </c>
      <c r="AG14" s="92" t="s">
        <v>292</v>
      </c>
      <c r="AH14" s="91" t="s">
        <v>264</v>
      </c>
      <c r="AI14" s="63" t="s">
        <v>264</v>
      </c>
      <c r="AJ14" s="63" t="s">
        <v>264</v>
      </c>
      <c r="AK14" s="92" t="s">
        <v>264</v>
      </c>
      <c r="AL14" s="91"/>
      <c r="AM14" s="92"/>
      <c r="AN14" s="93"/>
      <c r="AO14" s="91"/>
      <c r="AP14" s="92"/>
    </row>
    <row r="15" spans="1:42">
      <c r="A15" s="96" t="s">
        <v>153</v>
      </c>
      <c r="B15" s="186" t="s">
        <v>196</v>
      </c>
      <c r="C15" s="110"/>
      <c r="D15" s="110"/>
      <c r="E15" s="110"/>
      <c r="F15" s="187"/>
      <c r="G15" s="186" t="s">
        <v>196</v>
      </c>
      <c r="H15" s="110"/>
      <c r="I15" s="110"/>
      <c r="J15" s="110"/>
      <c r="K15" s="187"/>
      <c r="L15" s="91" t="s">
        <v>293</v>
      </c>
      <c r="M15" s="63" t="s">
        <v>294</v>
      </c>
      <c r="N15" s="63" t="s">
        <v>295</v>
      </c>
      <c r="O15" s="92" t="s">
        <v>296</v>
      </c>
      <c r="P15" s="91" t="s">
        <v>297</v>
      </c>
      <c r="Q15" s="92" t="s">
        <v>298</v>
      </c>
      <c r="R15" s="93" t="s">
        <v>299</v>
      </c>
      <c r="S15" s="186" t="s">
        <v>196</v>
      </c>
      <c r="T15" s="187"/>
      <c r="W15" s="95" t="s">
        <v>41</v>
      </c>
      <c r="X15" s="91"/>
      <c r="Y15" s="63" t="s">
        <v>278</v>
      </c>
      <c r="Z15" s="63" t="s">
        <v>278</v>
      </c>
      <c r="AA15" s="63" t="s">
        <v>278</v>
      </c>
      <c r="AB15" s="92" t="s">
        <v>278</v>
      </c>
      <c r="AC15" s="91" t="s">
        <v>300</v>
      </c>
      <c r="AD15" s="63" t="s">
        <v>300</v>
      </c>
      <c r="AE15" s="63" t="s">
        <v>300</v>
      </c>
      <c r="AF15" s="63" t="s">
        <v>300</v>
      </c>
      <c r="AG15" s="92" t="s">
        <v>300</v>
      </c>
      <c r="AH15" s="91" t="s">
        <v>278</v>
      </c>
      <c r="AI15" s="63" t="s">
        <v>278</v>
      </c>
      <c r="AJ15" s="63" t="s">
        <v>278</v>
      </c>
      <c r="AK15" s="92" t="s">
        <v>278</v>
      </c>
      <c r="AL15" s="91"/>
      <c r="AM15" s="92"/>
      <c r="AN15" s="93"/>
      <c r="AO15" s="91"/>
      <c r="AP15" s="92"/>
    </row>
    <row r="16" spans="1:42">
      <c r="A16" s="96" t="s">
        <v>154</v>
      </c>
      <c r="B16" s="186" t="s">
        <v>196</v>
      </c>
      <c r="C16" s="110"/>
      <c r="D16" s="110"/>
      <c r="E16" s="110"/>
      <c r="F16" s="187"/>
      <c r="G16" s="186" t="s">
        <v>196</v>
      </c>
      <c r="H16" s="110"/>
      <c r="I16" s="110"/>
      <c r="J16" s="110"/>
      <c r="K16" s="187"/>
      <c r="L16" s="91" t="s">
        <v>293</v>
      </c>
      <c r="M16" s="63" t="s">
        <v>294</v>
      </c>
      <c r="N16" s="63" t="s">
        <v>295</v>
      </c>
      <c r="O16" s="92" t="s">
        <v>296</v>
      </c>
      <c r="P16" s="91" t="s">
        <v>297</v>
      </c>
      <c r="Q16" s="92" t="s">
        <v>298</v>
      </c>
      <c r="R16" s="93" t="s">
        <v>299</v>
      </c>
      <c r="S16" s="186" t="s">
        <v>196</v>
      </c>
      <c r="T16" s="187"/>
      <c r="W16" s="96" t="s">
        <v>153</v>
      </c>
      <c r="X16" s="91"/>
      <c r="Y16" s="63"/>
      <c r="Z16" s="63"/>
      <c r="AA16" s="63"/>
      <c r="AB16" s="92"/>
      <c r="AC16" s="91"/>
      <c r="AD16" s="63"/>
      <c r="AE16" s="63"/>
      <c r="AF16" s="63"/>
      <c r="AG16" s="92"/>
      <c r="AH16" s="91" t="s">
        <v>292</v>
      </c>
      <c r="AI16" s="63" t="s">
        <v>292</v>
      </c>
      <c r="AJ16" s="63" t="s">
        <v>292</v>
      </c>
      <c r="AK16" s="92" t="s">
        <v>292</v>
      </c>
      <c r="AL16" s="91" t="s">
        <v>264</v>
      </c>
      <c r="AM16" s="92" t="s">
        <v>264</v>
      </c>
      <c r="AN16" s="93" t="s">
        <v>278</v>
      </c>
      <c r="AO16" s="91"/>
      <c r="AP16" s="92"/>
    </row>
    <row r="17" spans="1:42">
      <c r="A17" s="97" t="s">
        <v>155</v>
      </c>
      <c r="B17" s="91" t="s">
        <v>301</v>
      </c>
      <c r="C17" s="63" t="s">
        <v>302</v>
      </c>
      <c r="D17" s="63" t="s">
        <v>303</v>
      </c>
      <c r="E17" s="63" t="s">
        <v>304</v>
      </c>
      <c r="F17" s="92" t="s">
        <v>305</v>
      </c>
      <c r="G17" s="91" t="s">
        <v>306</v>
      </c>
      <c r="H17" s="63" t="s">
        <v>307</v>
      </c>
      <c r="I17" s="63" t="s">
        <v>308</v>
      </c>
      <c r="J17" s="63" t="s">
        <v>309</v>
      </c>
      <c r="K17" s="92" t="s">
        <v>310</v>
      </c>
      <c r="L17" s="91" t="s">
        <v>311</v>
      </c>
      <c r="M17" s="63" t="s">
        <v>312</v>
      </c>
      <c r="N17" s="63" t="s">
        <v>313</v>
      </c>
      <c r="O17" s="92" t="s">
        <v>314</v>
      </c>
      <c r="P17" s="91" t="s">
        <v>315</v>
      </c>
      <c r="Q17" s="92" t="s">
        <v>316</v>
      </c>
      <c r="R17" s="93" t="s">
        <v>317</v>
      </c>
      <c r="S17" s="91" t="s">
        <v>318</v>
      </c>
      <c r="T17" s="92" t="s">
        <v>319</v>
      </c>
      <c r="W17" s="96" t="s">
        <v>154</v>
      </c>
      <c r="X17" s="91"/>
      <c r="Y17" s="63"/>
      <c r="Z17" s="63"/>
      <c r="AA17" s="63"/>
      <c r="AB17" s="92"/>
      <c r="AC17" s="91"/>
      <c r="AD17" s="63"/>
      <c r="AE17" s="63"/>
      <c r="AF17" s="63"/>
      <c r="AG17" s="92"/>
      <c r="AH17" s="91" t="s">
        <v>292</v>
      </c>
      <c r="AI17" s="63" t="s">
        <v>292</v>
      </c>
      <c r="AJ17" s="63" t="s">
        <v>292</v>
      </c>
      <c r="AK17" s="92" t="s">
        <v>292</v>
      </c>
      <c r="AL17" s="91" t="s">
        <v>264</v>
      </c>
      <c r="AM17" s="92" t="s">
        <v>264</v>
      </c>
      <c r="AN17" s="93" t="s">
        <v>278</v>
      </c>
      <c r="AO17" s="91"/>
      <c r="AP17" s="92"/>
    </row>
    <row r="18" spans="1:42">
      <c r="A18" s="97" t="s">
        <v>156</v>
      </c>
      <c r="B18" s="186" t="s">
        <v>196</v>
      </c>
      <c r="C18" s="111"/>
      <c r="D18" s="63" t="s">
        <v>320</v>
      </c>
      <c r="E18" s="63" t="s">
        <v>321</v>
      </c>
      <c r="F18" s="92" t="s">
        <v>322</v>
      </c>
      <c r="G18" s="186" t="s">
        <v>196</v>
      </c>
      <c r="H18" s="110"/>
      <c r="I18" s="110"/>
      <c r="J18" s="110"/>
      <c r="K18" s="187"/>
      <c r="L18" s="186" t="s">
        <v>196</v>
      </c>
      <c r="M18" s="110"/>
      <c r="N18" s="110"/>
      <c r="O18" s="187"/>
      <c r="P18" s="186" t="s">
        <v>196</v>
      </c>
      <c r="Q18" s="187"/>
      <c r="R18" s="93" t="s">
        <v>196</v>
      </c>
      <c r="S18" s="186" t="s">
        <v>196</v>
      </c>
      <c r="T18" s="187"/>
      <c r="W18" s="97" t="s">
        <v>155</v>
      </c>
      <c r="X18" s="91" t="s">
        <v>292</v>
      </c>
      <c r="Y18" s="63" t="s">
        <v>292</v>
      </c>
      <c r="Z18" s="63" t="s">
        <v>292</v>
      </c>
      <c r="AA18" s="63" t="s">
        <v>292</v>
      </c>
      <c r="AB18" s="92" t="s">
        <v>292</v>
      </c>
      <c r="AC18" s="91" t="s">
        <v>323</v>
      </c>
      <c r="AD18" s="63" t="s">
        <v>323</v>
      </c>
      <c r="AE18" s="63" t="s">
        <v>323</v>
      </c>
      <c r="AF18" s="63" t="s">
        <v>323</v>
      </c>
      <c r="AG18" s="92" t="s">
        <v>323</v>
      </c>
      <c r="AH18" s="91" t="s">
        <v>300</v>
      </c>
      <c r="AI18" s="63" t="s">
        <v>300</v>
      </c>
      <c r="AJ18" s="63" t="s">
        <v>300</v>
      </c>
      <c r="AK18" s="92" t="s">
        <v>300</v>
      </c>
      <c r="AL18" s="91" t="s">
        <v>278</v>
      </c>
      <c r="AM18" s="92" t="s">
        <v>278</v>
      </c>
      <c r="AN18" s="93" t="s">
        <v>292</v>
      </c>
      <c r="AO18" s="91" t="s">
        <v>264</v>
      </c>
      <c r="AP18" s="92" t="s">
        <v>264</v>
      </c>
    </row>
    <row r="19" spans="1:42">
      <c r="A19" s="97" t="s">
        <v>157</v>
      </c>
      <c r="B19" s="186" t="s">
        <v>196</v>
      </c>
      <c r="C19" s="110"/>
      <c r="D19" s="110"/>
      <c r="E19" s="110"/>
      <c r="F19" s="187"/>
      <c r="G19" s="91" t="s">
        <v>324</v>
      </c>
      <c r="H19" s="63" t="s">
        <v>325</v>
      </c>
      <c r="I19" s="63" t="s">
        <v>326</v>
      </c>
      <c r="J19" s="63" t="s">
        <v>327</v>
      </c>
      <c r="K19" s="92" t="s">
        <v>328</v>
      </c>
      <c r="L19" s="186" t="s">
        <v>196</v>
      </c>
      <c r="M19" s="110"/>
      <c r="N19" s="110"/>
      <c r="O19" s="187"/>
      <c r="P19" s="186" t="s">
        <v>196</v>
      </c>
      <c r="Q19" s="187"/>
      <c r="R19" s="93" t="s">
        <v>196</v>
      </c>
      <c r="S19" s="186" t="s">
        <v>196</v>
      </c>
      <c r="T19" s="187"/>
      <c r="W19" s="97" t="s">
        <v>156</v>
      </c>
      <c r="X19" s="91"/>
      <c r="Y19" s="63"/>
      <c r="Z19" s="63" t="s">
        <v>300</v>
      </c>
      <c r="AA19" s="63" t="s">
        <v>300</v>
      </c>
      <c r="AB19" s="92" t="s">
        <v>300</v>
      </c>
      <c r="AC19" s="91"/>
      <c r="AD19" s="63"/>
      <c r="AE19" s="63"/>
      <c r="AF19" s="63"/>
      <c r="AG19" s="92"/>
      <c r="AH19" s="91"/>
      <c r="AI19" s="63"/>
      <c r="AJ19" s="63"/>
      <c r="AK19" s="92"/>
      <c r="AL19" s="91"/>
      <c r="AM19" s="92"/>
      <c r="AN19" s="93"/>
      <c r="AO19" s="91"/>
      <c r="AP19" s="92"/>
    </row>
    <row r="20" spans="1:42">
      <c r="A20" s="97" t="s">
        <v>158</v>
      </c>
      <c r="B20" s="186" t="s">
        <v>196</v>
      </c>
      <c r="C20" s="110"/>
      <c r="D20" s="110"/>
      <c r="E20" s="110"/>
      <c r="F20" s="187"/>
      <c r="G20" s="91" t="s">
        <v>329</v>
      </c>
      <c r="H20" s="63" t="s">
        <v>330</v>
      </c>
      <c r="I20" s="63" t="s">
        <v>331</v>
      </c>
      <c r="J20" s="63" t="s">
        <v>332</v>
      </c>
      <c r="K20" s="92" t="s">
        <v>333</v>
      </c>
      <c r="L20" s="186" t="s">
        <v>196</v>
      </c>
      <c r="M20" s="110"/>
      <c r="N20" s="110"/>
      <c r="O20" s="187"/>
      <c r="P20" s="186" t="s">
        <v>196</v>
      </c>
      <c r="Q20" s="187"/>
      <c r="R20" s="93" t="s">
        <v>196</v>
      </c>
      <c r="S20" s="186" t="s">
        <v>196</v>
      </c>
      <c r="T20" s="187"/>
      <c r="W20" s="97" t="s">
        <v>157</v>
      </c>
      <c r="X20" s="91"/>
      <c r="Y20" s="63"/>
      <c r="Z20" s="63"/>
      <c r="AA20" s="63"/>
      <c r="AB20" s="92"/>
      <c r="AC20" s="91" t="s">
        <v>334</v>
      </c>
      <c r="AD20" s="63" t="s">
        <v>334</v>
      </c>
      <c r="AE20" s="63" t="s">
        <v>334</v>
      </c>
      <c r="AF20" s="63" t="s">
        <v>334</v>
      </c>
      <c r="AG20" s="92" t="s">
        <v>334</v>
      </c>
      <c r="AH20" s="91"/>
      <c r="AI20" s="63"/>
      <c r="AJ20" s="63"/>
      <c r="AK20" s="92"/>
      <c r="AL20" s="91"/>
      <c r="AM20" s="92"/>
      <c r="AN20" s="93"/>
      <c r="AO20" s="91"/>
      <c r="AP20" s="92"/>
    </row>
    <row r="21" spans="1:42" ht="15.75" customHeight="1">
      <c r="A21" s="97" t="s">
        <v>159</v>
      </c>
      <c r="B21" s="186" t="s">
        <v>196</v>
      </c>
      <c r="C21" s="110"/>
      <c r="D21" s="110"/>
      <c r="E21" s="110"/>
      <c r="F21" s="187"/>
      <c r="G21" s="91" t="s">
        <v>335</v>
      </c>
      <c r="H21" s="63" t="s">
        <v>336</v>
      </c>
      <c r="I21" s="63" t="s">
        <v>337</v>
      </c>
      <c r="J21" s="63" t="s">
        <v>338</v>
      </c>
      <c r="K21" s="92" t="s">
        <v>339</v>
      </c>
      <c r="L21" s="186" t="s">
        <v>196</v>
      </c>
      <c r="M21" s="110"/>
      <c r="N21" s="110"/>
      <c r="O21" s="187"/>
      <c r="P21" s="186" t="s">
        <v>196</v>
      </c>
      <c r="Q21" s="187"/>
      <c r="R21" s="93" t="s">
        <v>196</v>
      </c>
      <c r="S21" s="186" t="s">
        <v>196</v>
      </c>
      <c r="T21" s="187"/>
      <c r="W21" s="97" t="s">
        <v>158</v>
      </c>
      <c r="X21" s="91"/>
      <c r="Y21" s="63"/>
      <c r="Z21" s="63"/>
      <c r="AA21" s="63"/>
      <c r="AB21" s="92"/>
      <c r="AC21" s="91" t="s">
        <v>264</v>
      </c>
      <c r="AD21" s="63" t="s">
        <v>264</v>
      </c>
      <c r="AE21" s="63" t="s">
        <v>264</v>
      </c>
      <c r="AF21" s="63" t="s">
        <v>264</v>
      </c>
      <c r="AG21" s="92" t="s">
        <v>264</v>
      </c>
      <c r="AH21" s="91"/>
      <c r="AI21" s="63"/>
      <c r="AJ21" s="63"/>
      <c r="AK21" s="92"/>
      <c r="AL21" s="91"/>
      <c r="AM21" s="92"/>
      <c r="AN21" s="93"/>
      <c r="AO21" s="91"/>
      <c r="AP21" s="92"/>
    </row>
    <row r="22" spans="1:42" ht="15.75" customHeight="1">
      <c r="A22" s="97" t="s">
        <v>160</v>
      </c>
      <c r="B22" s="186" t="s">
        <v>196</v>
      </c>
      <c r="C22" s="110"/>
      <c r="D22" s="110"/>
      <c r="E22" s="110"/>
      <c r="F22" s="187"/>
      <c r="G22" s="91" t="s">
        <v>340</v>
      </c>
      <c r="H22" s="63" t="s">
        <v>341</v>
      </c>
      <c r="I22" s="63" t="s">
        <v>342</v>
      </c>
      <c r="J22" s="63" t="s">
        <v>343</v>
      </c>
      <c r="K22" s="92" t="s">
        <v>344</v>
      </c>
      <c r="L22" s="91" t="s">
        <v>345</v>
      </c>
      <c r="M22" s="63" t="s">
        <v>346</v>
      </c>
      <c r="N22" s="63" t="s">
        <v>347</v>
      </c>
      <c r="O22" s="92" t="s">
        <v>348</v>
      </c>
      <c r="P22" s="186" t="s">
        <v>196</v>
      </c>
      <c r="Q22" s="187"/>
      <c r="R22" s="93" t="s">
        <v>196</v>
      </c>
      <c r="S22" s="186" t="s">
        <v>196</v>
      </c>
      <c r="T22" s="187"/>
      <c r="W22" s="97" t="s">
        <v>159</v>
      </c>
      <c r="X22" s="91"/>
      <c r="Y22" s="63"/>
      <c r="Z22" s="63"/>
      <c r="AA22" s="63"/>
      <c r="AB22" s="92"/>
      <c r="AC22" s="91" t="s">
        <v>349</v>
      </c>
      <c r="AD22" s="63" t="s">
        <v>349</v>
      </c>
      <c r="AE22" s="63" t="s">
        <v>349</v>
      </c>
      <c r="AF22" s="63" t="s">
        <v>349</v>
      </c>
      <c r="AG22" s="92" t="s">
        <v>349</v>
      </c>
      <c r="AH22" s="91"/>
      <c r="AI22" s="63"/>
      <c r="AJ22" s="63"/>
      <c r="AK22" s="92"/>
      <c r="AL22" s="91"/>
      <c r="AM22" s="92"/>
      <c r="AN22" s="93"/>
      <c r="AO22" s="91"/>
      <c r="AP22" s="92"/>
    </row>
    <row r="23" spans="1:42" ht="15.75" customHeight="1">
      <c r="A23" s="98" t="s">
        <v>161</v>
      </c>
      <c r="B23" s="91" t="s">
        <v>301</v>
      </c>
      <c r="C23" s="63" t="s">
        <v>302</v>
      </c>
      <c r="D23" s="63" t="s">
        <v>303</v>
      </c>
      <c r="E23" s="63" t="s">
        <v>304</v>
      </c>
      <c r="F23" s="92" t="s">
        <v>305</v>
      </c>
      <c r="G23" s="91" t="s">
        <v>306</v>
      </c>
      <c r="H23" s="63" t="s">
        <v>307</v>
      </c>
      <c r="I23" s="63" t="s">
        <v>308</v>
      </c>
      <c r="J23" s="63" t="s">
        <v>309</v>
      </c>
      <c r="K23" s="92" t="s">
        <v>310</v>
      </c>
      <c r="L23" s="91" t="s">
        <v>311</v>
      </c>
      <c r="M23" s="63" t="s">
        <v>312</v>
      </c>
      <c r="N23" s="63" t="s">
        <v>313</v>
      </c>
      <c r="O23" s="92" t="s">
        <v>314</v>
      </c>
      <c r="P23" s="91" t="s">
        <v>315</v>
      </c>
      <c r="Q23" s="92" t="s">
        <v>316</v>
      </c>
      <c r="R23" s="93" t="s">
        <v>317</v>
      </c>
      <c r="S23" s="91" t="s">
        <v>318</v>
      </c>
      <c r="T23" s="92" t="s">
        <v>319</v>
      </c>
      <c r="W23" s="97" t="s">
        <v>160</v>
      </c>
      <c r="X23" s="91"/>
      <c r="Y23" s="63"/>
      <c r="Z23" s="63"/>
      <c r="AA23" s="63"/>
      <c r="AB23" s="92"/>
      <c r="AC23" s="91" t="s">
        <v>350</v>
      </c>
      <c r="AD23" s="63" t="s">
        <v>350</v>
      </c>
      <c r="AE23" s="63" t="s">
        <v>350</v>
      </c>
      <c r="AF23" s="63" t="s">
        <v>350</v>
      </c>
      <c r="AG23" s="92" t="s">
        <v>350</v>
      </c>
      <c r="AH23" s="91" t="s">
        <v>349</v>
      </c>
      <c r="AI23" s="63" t="s">
        <v>349</v>
      </c>
      <c r="AJ23" s="63" t="s">
        <v>349</v>
      </c>
      <c r="AK23" s="92" t="s">
        <v>349</v>
      </c>
      <c r="AL23" s="91"/>
      <c r="AM23" s="92"/>
      <c r="AN23" s="93"/>
      <c r="AO23" s="91"/>
      <c r="AP23" s="92"/>
    </row>
    <row r="24" spans="1:42" ht="15.75" customHeight="1">
      <c r="A24" s="98" t="s">
        <v>162</v>
      </c>
      <c r="B24" s="186" t="s">
        <v>196</v>
      </c>
      <c r="C24" s="111"/>
      <c r="D24" s="63" t="s">
        <v>320</v>
      </c>
      <c r="E24" s="63" t="s">
        <v>321</v>
      </c>
      <c r="F24" s="92" t="s">
        <v>322</v>
      </c>
      <c r="G24" s="186" t="s">
        <v>196</v>
      </c>
      <c r="H24" s="110"/>
      <c r="I24" s="110"/>
      <c r="J24" s="110"/>
      <c r="K24" s="187"/>
      <c r="L24" s="186" t="s">
        <v>196</v>
      </c>
      <c r="M24" s="110"/>
      <c r="N24" s="110"/>
      <c r="O24" s="187"/>
      <c r="P24" s="186" t="s">
        <v>196</v>
      </c>
      <c r="Q24" s="187"/>
      <c r="R24" s="93" t="s">
        <v>196</v>
      </c>
      <c r="S24" s="186" t="s">
        <v>196</v>
      </c>
      <c r="T24" s="187"/>
      <c r="W24" s="98" t="s">
        <v>161</v>
      </c>
      <c r="X24" s="91" t="s">
        <v>292</v>
      </c>
      <c r="Y24" s="63" t="s">
        <v>292</v>
      </c>
      <c r="Z24" s="63" t="s">
        <v>292</v>
      </c>
      <c r="AA24" s="63" t="s">
        <v>292</v>
      </c>
      <c r="AB24" s="92" t="s">
        <v>292</v>
      </c>
      <c r="AC24" s="91" t="s">
        <v>323</v>
      </c>
      <c r="AD24" s="63" t="s">
        <v>323</v>
      </c>
      <c r="AE24" s="63" t="s">
        <v>323</v>
      </c>
      <c r="AF24" s="63" t="s">
        <v>323</v>
      </c>
      <c r="AG24" s="92" t="s">
        <v>323</v>
      </c>
      <c r="AH24" s="91" t="s">
        <v>300</v>
      </c>
      <c r="AI24" s="63" t="s">
        <v>300</v>
      </c>
      <c r="AJ24" s="63" t="s">
        <v>300</v>
      </c>
      <c r="AK24" s="92" t="s">
        <v>300</v>
      </c>
      <c r="AL24" s="91" t="s">
        <v>278</v>
      </c>
      <c r="AM24" s="92" t="s">
        <v>278</v>
      </c>
      <c r="AN24" s="93" t="s">
        <v>292</v>
      </c>
      <c r="AO24" s="91" t="s">
        <v>264</v>
      </c>
      <c r="AP24" s="92" t="s">
        <v>264</v>
      </c>
    </row>
    <row r="25" spans="1:42" ht="15.75" customHeight="1">
      <c r="A25" s="98" t="s">
        <v>163</v>
      </c>
      <c r="B25" s="186" t="s">
        <v>196</v>
      </c>
      <c r="C25" s="110"/>
      <c r="D25" s="110"/>
      <c r="E25" s="110"/>
      <c r="F25" s="187"/>
      <c r="G25" s="91" t="s">
        <v>324</v>
      </c>
      <c r="H25" s="63" t="s">
        <v>325</v>
      </c>
      <c r="I25" s="63" t="s">
        <v>326</v>
      </c>
      <c r="J25" s="63" t="s">
        <v>327</v>
      </c>
      <c r="K25" s="92" t="s">
        <v>328</v>
      </c>
      <c r="L25" s="186" t="s">
        <v>196</v>
      </c>
      <c r="M25" s="110"/>
      <c r="N25" s="110"/>
      <c r="O25" s="187"/>
      <c r="P25" s="186" t="s">
        <v>196</v>
      </c>
      <c r="Q25" s="187"/>
      <c r="R25" s="93" t="s">
        <v>196</v>
      </c>
      <c r="S25" s="186" t="s">
        <v>196</v>
      </c>
      <c r="T25" s="187"/>
      <c r="W25" s="98" t="s">
        <v>162</v>
      </c>
      <c r="X25" s="91"/>
      <c r="Y25" s="63"/>
      <c r="Z25" s="63" t="s">
        <v>300</v>
      </c>
      <c r="AA25" s="63" t="s">
        <v>300</v>
      </c>
      <c r="AB25" s="92" t="s">
        <v>300</v>
      </c>
      <c r="AC25" s="91"/>
      <c r="AD25" s="63"/>
      <c r="AE25" s="63"/>
      <c r="AF25" s="63"/>
      <c r="AG25" s="92"/>
      <c r="AH25" s="91"/>
      <c r="AI25" s="63"/>
      <c r="AJ25" s="63"/>
      <c r="AK25" s="92"/>
      <c r="AL25" s="91"/>
      <c r="AM25" s="92"/>
      <c r="AN25" s="93"/>
      <c r="AO25" s="91"/>
      <c r="AP25" s="92"/>
    </row>
    <row r="26" spans="1:42" ht="15.75" customHeight="1">
      <c r="A26" s="98" t="s">
        <v>164</v>
      </c>
      <c r="B26" s="186" t="s">
        <v>196</v>
      </c>
      <c r="C26" s="110"/>
      <c r="D26" s="110"/>
      <c r="E26" s="110"/>
      <c r="F26" s="187"/>
      <c r="G26" s="91" t="s">
        <v>329</v>
      </c>
      <c r="H26" s="63" t="s">
        <v>330</v>
      </c>
      <c r="I26" s="63" t="s">
        <v>331</v>
      </c>
      <c r="J26" s="63" t="s">
        <v>332</v>
      </c>
      <c r="K26" s="92" t="s">
        <v>333</v>
      </c>
      <c r="L26" s="186" t="s">
        <v>196</v>
      </c>
      <c r="M26" s="110"/>
      <c r="N26" s="110"/>
      <c r="O26" s="187"/>
      <c r="P26" s="186" t="s">
        <v>196</v>
      </c>
      <c r="Q26" s="187"/>
      <c r="R26" s="93" t="s">
        <v>196</v>
      </c>
      <c r="S26" s="186" t="s">
        <v>196</v>
      </c>
      <c r="T26" s="187"/>
      <c r="W26" s="98" t="s">
        <v>163</v>
      </c>
      <c r="X26" s="91"/>
      <c r="Y26" s="63"/>
      <c r="Z26" s="63"/>
      <c r="AA26" s="63"/>
      <c r="AB26" s="92"/>
      <c r="AC26" s="91" t="s">
        <v>334</v>
      </c>
      <c r="AD26" s="63" t="s">
        <v>334</v>
      </c>
      <c r="AE26" s="63" t="s">
        <v>334</v>
      </c>
      <c r="AF26" s="63" t="s">
        <v>334</v>
      </c>
      <c r="AG26" s="92" t="s">
        <v>334</v>
      </c>
      <c r="AH26" s="91"/>
      <c r="AI26" s="63"/>
      <c r="AJ26" s="63"/>
      <c r="AK26" s="92"/>
      <c r="AL26" s="91"/>
      <c r="AM26" s="92"/>
      <c r="AN26" s="93"/>
      <c r="AO26" s="91"/>
      <c r="AP26" s="92"/>
    </row>
    <row r="27" spans="1:42" ht="15.75" customHeight="1">
      <c r="A27" s="98" t="s">
        <v>165</v>
      </c>
      <c r="B27" s="186" t="s">
        <v>196</v>
      </c>
      <c r="C27" s="110"/>
      <c r="D27" s="110"/>
      <c r="E27" s="110"/>
      <c r="F27" s="187"/>
      <c r="G27" s="91" t="s">
        <v>335</v>
      </c>
      <c r="H27" s="63" t="s">
        <v>336</v>
      </c>
      <c r="I27" s="63" t="s">
        <v>337</v>
      </c>
      <c r="J27" s="63" t="s">
        <v>338</v>
      </c>
      <c r="K27" s="92" t="s">
        <v>339</v>
      </c>
      <c r="L27" s="186" t="s">
        <v>196</v>
      </c>
      <c r="M27" s="110"/>
      <c r="N27" s="110"/>
      <c r="O27" s="187"/>
      <c r="P27" s="186" t="s">
        <v>196</v>
      </c>
      <c r="Q27" s="187"/>
      <c r="R27" s="93" t="s">
        <v>196</v>
      </c>
      <c r="S27" s="186" t="s">
        <v>196</v>
      </c>
      <c r="T27" s="187"/>
      <c r="W27" s="98" t="s">
        <v>164</v>
      </c>
      <c r="X27" s="91"/>
      <c r="Y27" s="63"/>
      <c r="Z27" s="63"/>
      <c r="AA27" s="63"/>
      <c r="AB27" s="92"/>
      <c r="AC27" s="91" t="s">
        <v>264</v>
      </c>
      <c r="AD27" s="63" t="s">
        <v>264</v>
      </c>
      <c r="AE27" s="63" t="s">
        <v>264</v>
      </c>
      <c r="AF27" s="63" t="s">
        <v>264</v>
      </c>
      <c r="AG27" s="92" t="s">
        <v>264</v>
      </c>
      <c r="AH27" s="91"/>
      <c r="AI27" s="63"/>
      <c r="AJ27" s="63"/>
      <c r="AK27" s="92"/>
      <c r="AL27" s="91"/>
      <c r="AM27" s="92"/>
      <c r="AN27" s="93"/>
      <c r="AO27" s="91"/>
      <c r="AP27" s="92"/>
    </row>
    <row r="28" spans="1:42" ht="15.75" customHeight="1">
      <c r="A28" s="98" t="s">
        <v>166</v>
      </c>
      <c r="B28" s="186" t="s">
        <v>196</v>
      </c>
      <c r="C28" s="110"/>
      <c r="D28" s="110"/>
      <c r="E28" s="110"/>
      <c r="F28" s="187"/>
      <c r="G28" s="91" t="s">
        <v>340</v>
      </c>
      <c r="H28" s="63" t="s">
        <v>341</v>
      </c>
      <c r="I28" s="63" t="s">
        <v>342</v>
      </c>
      <c r="J28" s="63" t="s">
        <v>343</v>
      </c>
      <c r="K28" s="92" t="s">
        <v>344</v>
      </c>
      <c r="L28" s="91" t="s">
        <v>345</v>
      </c>
      <c r="M28" s="63" t="s">
        <v>346</v>
      </c>
      <c r="N28" s="63" t="s">
        <v>347</v>
      </c>
      <c r="O28" s="92" t="s">
        <v>348</v>
      </c>
      <c r="P28" s="186" t="s">
        <v>196</v>
      </c>
      <c r="Q28" s="187"/>
      <c r="R28" s="93" t="s">
        <v>196</v>
      </c>
      <c r="S28" s="186" t="s">
        <v>196</v>
      </c>
      <c r="T28" s="187"/>
      <c r="W28" s="98" t="s">
        <v>165</v>
      </c>
      <c r="X28" s="91"/>
      <c r="Y28" s="63"/>
      <c r="Z28" s="63"/>
      <c r="AA28" s="63"/>
      <c r="AB28" s="92"/>
      <c r="AC28" s="91" t="s">
        <v>349</v>
      </c>
      <c r="AD28" s="63" t="s">
        <v>349</v>
      </c>
      <c r="AE28" s="63" t="s">
        <v>349</v>
      </c>
      <c r="AF28" s="63" t="s">
        <v>349</v>
      </c>
      <c r="AG28" s="92" t="s">
        <v>349</v>
      </c>
      <c r="AH28" s="91"/>
      <c r="AI28" s="63"/>
      <c r="AJ28" s="63"/>
      <c r="AK28" s="92"/>
      <c r="AL28" s="91"/>
      <c r="AM28" s="92"/>
      <c r="AN28" s="93"/>
      <c r="AO28" s="91"/>
      <c r="AP28" s="92"/>
    </row>
    <row r="29" spans="1:42" ht="15.75" customHeight="1">
      <c r="A29" s="98" t="s">
        <v>44</v>
      </c>
      <c r="B29" s="186" t="s">
        <v>196</v>
      </c>
      <c r="C29" s="111"/>
      <c r="D29" s="63" t="s">
        <v>351</v>
      </c>
      <c r="E29" s="63" t="s">
        <v>352</v>
      </c>
      <c r="F29" s="92" t="s">
        <v>353</v>
      </c>
      <c r="G29" s="91" t="s">
        <v>354</v>
      </c>
      <c r="H29" s="63" t="s">
        <v>355</v>
      </c>
      <c r="I29" s="63" t="s">
        <v>356</v>
      </c>
      <c r="J29" s="63" t="s">
        <v>357</v>
      </c>
      <c r="K29" s="92" t="s">
        <v>358</v>
      </c>
      <c r="L29" s="91" t="s">
        <v>359</v>
      </c>
      <c r="M29" s="63" t="s">
        <v>360</v>
      </c>
      <c r="N29" s="63" t="s">
        <v>361</v>
      </c>
      <c r="O29" s="92" t="s">
        <v>362</v>
      </c>
      <c r="P29" s="91" t="s">
        <v>363</v>
      </c>
      <c r="Q29" s="92" t="s">
        <v>364</v>
      </c>
      <c r="R29" s="93" t="s">
        <v>365</v>
      </c>
      <c r="S29" s="91" t="s">
        <v>366</v>
      </c>
      <c r="T29" s="92" t="s">
        <v>196</v>
      </c>
      <c r="W29" s="98" t="s">
        <v>166</v>
      </c>
      <c r="X29" s="91"/>
      <c r="Y29" s="63"/>
      <c r="Z29" s="63"/>
      <c r="AA29" s="63"/>
      <c r="AB29" s="92"/>
      <c r="AC29" s="91" t="s">
        <v>350</v>
      </c>
      <c r="AD29" s="63" t="s">
        <v>350</v>
      </c>
      <c r="AE29" s="63" t="s">
        <v>350</v>
      </c>
      <c r="AF29" s="63" t="s">
        <v>350</v>
      </c>
      <c r="AG29" s="92" t="s">
        <v>350</v>
      </c>
      <c r="AH29" s="91" t="s">
        <v>349</v>
      </c>
      <c r="AI29" s="63" t="s">
        <v>349</v>
      </c>
      <c r="AJ29" s="63" t="s">
        <v>349</v>
      </c>
      <c r="AK29" s="92" t="s">
        <v>349</v>
      </c>
      <c r="AL29" s="91"/>
      <c r="AM29" s="92"/>
      <c r="AN29" s="93"/>
      <c r="AO29" s="91"/>
      <c r="AP29" s="92"/>
    </row>
    <row r="30" spans="1:42" ht="15.75" customHeight="1">
      <c r="A30" s="98" t="s">
        <v>45</v>
      </c>
      <c r="B30" s="186" t="s">
        <v>196</v>
      </c>
      <c r="C30" s="111"/>
      <c r="D30" s="63" t="s">
        <v>367</v>
      </c>
      <c r="E30" s="63" t="s">
        <v>368</v>
      </c>
      <c r="F30" s="92" t="s">
        <v>369</v>
      </c>
      <c r="G30" s="91" t="s">
        <v>370</v>
      </c>
      <c r="H30" s="63" t="s">
        <v>371</v>
      </c>
      <c r="I30" s="63" t="s">
        <v>372</v>
      </c>
      <c r="J30" s="63" t="s">
        <v>373</v>
      </c>
      <c r="K30" s="92" t="s">
        <v>374</v>
      </c>
      <c r="L30" s="91" t="s">
        <v>375</v>
      </c>
      <c r="M30" s="63" t="s">
        <v>376</v>
      </c>
      <c r="N30" s="63" t="s">
        <v>377</v>
      </c>
      <c r="O30" s="92" t="s">
        <v>378</v>
      </c>
      <c r="P30" s="91" t="s">
        <v>379</v>
      </c>
      <c r="Q30" s="92" t="s">
        <v>380</v>
      </c>
      <c r="R30" s="93" t="s">
        <v>381</v>
      </c>
      <c r="S30" s="91" t="s">
        <v>382</v>
      </c>
      <c r="T30" s="92" t="s">
        <v>196</v>
      </c>
      <c r="W30" s="98" t="s">
        <v>44</v>
      </c>
      <c r="X30" s="91"/>
      <c r="Y30" s="63"/>
      <c r="Z30" s="63" t="s">
        <v>349</v>
      </c>
      <c r="AA30" s="63" t="s">
        <v>349</v>
      </c>
      <c r="AB30" s="92" t="s">
        <v>349</v>
      </c>
      <c r="AC30" s="91" t="s">
        <v>383</v>
      </c>
      <c r="AD30" s="63" t="s">
        <v>383</v>
      </c>
      <c r="AE30" s="63" t="s">
        <v>383</v>
      </c>
      <c r="AF30" s="63" t="s">
        <v>383</v>
      </c>
      <c r="AG30" s="92" t="s">
        <v>383</v>
      </c>
      <c r="AH30" s="91" t="s">
        <v>323</v>
      </c>
      <c r="AI30" s="63" t="s">
        <v>323</v>
      </c>
      <c r="AJ30" s="63" t="s">
        <v>323</v>
      </c>
      <c r="AK30" s="92" t="s">
        <v>323</v>
      </c>
      <c r="AL30" s="91" t="s">
        <v>292</v>
      </c>
      <c r="AM30" s="92" t="s">
        <v>292</v>
      </c>
      <c r="AN30" s="93" t="s">
        <v>300</v>
      </c>
      <c r="AO30" s="91" t="s">
        <v>278</v>
      </c>
      <c r="AP30" s="92"/>
    </row>
    <row r="31" spans="1:42" ht="15.75" customHeight="1">
      <c r="A31" s="98" t="s">
        <v>46</v>
      </c>
      <c r="B31" s="186" t="s">
        <v>196</v>
      </c>
      <c r="C31" s="111"/>
      <c r="D31" s="63" t="s">
        <v>384</v>
      </c>
      <c r="E31" s="63" t="s">
        <v>385</v>
      </c>
      <c r="F31" s="92" t="s">
        <v>386</v>
      </c>
      <c r="G31" s="91" t="s">
        <v>387</v>
      </c>
      <c r="H31" s="63" t="s">
        <v>388</v>
      </c>
      <c r="I31" s="63" t="s">
        <v>389</v>
      </c>
      <c r="J31" s="63" t="s">
        <v>390</v>
      </c>
      <c r="K31" s="92" t="s">
        <v>391</v>
      </c>
      <c r="L31" s="91" t="s">
        <v>392</v>
      </c>
      <c r="M31" s="63" t="s">
        <v>393</v>
      </c>
      <c r="N31" s="63" t="s">
        <v>394</v>
      </c>
      <c r="O31" s="92" t="s">
        <v>395</v>
      </c>
      <c r="P31" s="91" t="s">
        <v>396</v>
      </c>
      <c r="Q31" s="92" t="s">
        <v>397</v>
      </c>
      <c r="R31" s="93" t="s">
        <v>398</v>
      </c>
      <c r="S31" s="91" t="s">
        <v>399</v>
      </c>
      <c r="T31" s="92" t="s">
        <v>196</v>
      </c>
      <c r="W31" s="98" t="s">
        <v>45</v>
      </c>
      <c r="X31" s="91"/>
      <c r="Y31" s="63"/>
      <c r="Z31" s="63" t="s">
        <v>323</v>
      </c>
      <c r="AA31" s="63" t="s">
        <v>323</v>
      </c>
      <c r="AB31" s="92" t="s">
        <v>323</v>
      </c>
      <c r="AC31" s="91" t="s">
        <v>400</v>
      </c>
      <c r="AD31" s="63" t="s">
        <v>400</v>
      </c>
      <c r="AE31" s="63" t="s">
        <v>400</v>
      </c>
      <c r="AF31" s="63" t="s">
        <v>400</v>
      </c>
      <c r="AG31" s="92" t="s">
        <v>400</v>
      </c>
      <c r="AH31" s="91" t="s">
        <v>334</v>
      </c>
      <c r="AI31" s="63" t="s">
        <v>334</v>
      </c>
      <c r="AJ31" s="63" t="s">
        <v>334</v>
      </c>
      <c r="AK31" s="92" t="s">
        <v>334</v>
      </c>
      <c r="AL31" s="91" t="s">
        <v>300</v>
      </c>
      <c r="AM31" s="92" t="s">
        <v>300</v>
      </c>
      <c r="AN31" s="93" t="s">
        <v>349</v>
      </c>
      <c r="AO31" s="91" t="s">
        <v>292</v>
      </c>
      <c r="AP31" s="92"/>
    </row>
    <row r="32" spans="1:42" ht="15.75" customHeight="1">
      <c r="A32" s="98" t="s">
        <v>47</v>
      </c>
      <c r="B32" s="91" t="s">
        <v>401</v>
      </c>
      <c r="C32" s="63" t="s">
        <v>402</v>
      </c>
      <c r="D32" s="63" t="s">
        <v>403</v>
      </c>
      <c r="E32" s="63" t="s">
        <v>404</v>
      </c>
      <c r="F32" s="92" t="s">
        <v>405</v>
      </c>
      <c r="G32" s="91" t="s">
        <v>406</v>
      </c>
      <c r="H32" s="63" t="s">
        <v>407</v>
      </c>
      <c r="I32" s="63" t="s">
        <v>408</v>
      </c>
      <c r="J32" s="63" t="s">
        <v>409</v>
      </c>
      <c r="K32" s="92" t="s">
        <v>410</v>
      </c>
      <c r="L32" s="91" t="s">
        <v>411</v>
      </c>
      <c r="M32" s="63" t="s">
        <v>412</v>
      </c>
      <c r="N32" s="63" t="s">
        <v>413</v>
      </c>
      <c r="O32" s="92" t="s">
        <v>414</v>
      </c>
      <c r="P32" s="91" t="s">
        <v>415</v>
      </c>
      <c r="Q32" s="92" t="s">
        <v>416</v>
      </c>
      <c r="R32" s="93" t="s">
        <v>417</v>
      </c>
      <c r="S32" s="91" t="s">
        <v>418</v>
      </c>
      <c r="T32" s="92" t="s">
        <v>196</v>
      </c>
      <c r="W32" s="98" t="s">
        <v>46</v>
      </c>
      <c r="X32" s="91"/>
      <c r="Y32" s="63"/>
      <c r="Z32" s="63" t="s">
        <v>334</v>
      </c>
      <c r="AA32" s="63" t="s">
        <v>334</v>
      </c>
      <c r="AB32" s="92" t="s">
        <v>334</v>
      </c>
      <c r="AC32" s="91" t="s">
        <v>419</v>
      </c>
      <c r="AD32" s="63" t="s">
        <v>419</v>
      </c>
      <c r="AE32" s="63" t="s">
        <v>419</v>
      </c>
      <c r="AF32" s="63" t="s">
        <v>419</v>
      </c>
      <c r="AG32" s="92" t="s">
        <v>419</v>
      </c>
      <c r="AH32" s="91" t="s">
        <v>350</v>
      </c>
      <c r="AI32" s="63" t="s">
        <v>350</v>
      </c>
      <c r="AJ32" s="63" t="s">
        <v>350</v>
      </c>
      <c r="AK32" s="92" t="s">
        <v>350</v>
      </c>
      <c r="AL32" s="91" t="s">
        <v>349</v>
      </c>
      <c r="AM32" s="92" t="s">
        <v>349</v>
      </c>
      <c r="AN32" s="93" t="s">
        <v>323</v>
      </c>
      <c r="AO32" s="91" t="s">
        <v>300</v>
      </c>
      <c r="AP32" s="92"/>
    </row>
    <row r="33" spans="1:42" ht="15.75" customHeight="1">
      <c r="A33" s="98" t="s">
        <v>69</v>
      </c>
      <c r="B33" s="186" t="s">
        <v>196</v>
      </c>
      <c r="C33" s="110"/>
      <c r="D33" s="110"/>
      <c r="E33" s="110"/>
      <c r="F33" s="187"/>
      <c r="G33" s="91" t="s">
        <v>420</v>
      </c>
      <c r="H33" s="63" t="s">
        <v>421</v>
      </c>
      <c r="I33" s="63" t="s">
        <v>422</v>
      </c>
      <c r="J33" s="63" t="s">
        <v>423</v>
      </c>
      <c r="K33" s="92" t="s">
        <v>424</v>
      </c>
      <c r="L33" s="91" t="s">
        <v>425</v>
      </c>
      <c r="M33" s="63" t="s">
        <v>426</v>
      </c>
      <c r="N33" s="63" t="s">
        <v>427</v>
      </c>
      <c r="O33" s="92" t="s">
        <v>428</v>
      </c>
      <c r="P33" s="91" t="s">
        <v>429</v>
      </c>
      <c r="Q33" s="92" t="s">
        <v>430</v>
      </c>
      <c r="R33" s="93" t="s">
        <v>431</v>
      </c>
      <c r="S33" s="186" t="s">
        <v>196</v>
      </c>
      <c r="T33" s="187"/>
      <c r="W33" s="98" t="s">
        <v>47</v>
      </c>
      <c r="X33" s="91" t="s">
        <v>350</v>
      </c>
      <c r="Y33" s="63" t="s">
        <v>350</v>
      </c>
      <c r="Z33" s="63" t="s">
        <v>350</v>
      </c>
      <c r="AA33" s="63" t="s">
        <v>350</v>
      </c>
      <c r="AB33" s="63" t="s">
        <v>350</v>
      </c>
      <c r="AC33" s="91" t="s">
        <v>432</v>
      </c>
      <c r="AD33" s="63" t="s">
        <v>432</v>
      </c>
      <c r="AE33" s="63" t="s">
        <v>432</v>
      </c>
      <c r="AF33" s="63" t="s">
        <v>432</v>
      </c>
      <c r="AG33" s="63" t="s">
        <v>432</v>
      </c>
      <c r="AH33" s="91" t="s">
        <v>383</v>
      </c>
      <c r="AI33" s="63" t="s">
        <v>383</v>
      </c>
      <c r="AJ33" s="63" t="s">
        <v>383</v>
      </c>
      <c r="AK33" s="63" t="s">
        <v>383</v>
      </c>
      <c r="AL33" s="91" t="s">
        <v>323</v>
      </c>
      <c r="AM33" s="92" t="s">
        <v>323</v>
      </c>
      <c r="AN33" s="93" t="s">
        <v>334</v>
      </c>
      <c r="AO33" s="91" t="s">
        <v>349</v>
      </c>
      <c r="AP33" s="92"/>
    </row>
    <row r="34" spans="1:42" ht="15.75" customHeight="1">
      <c r="A34" s="98" t="s">
        <v>167</v>
      </c>
      <c r="B34" s="186" t="s">
        <v>196</v>
      </c>
      <c r="C34" s="110"/>
      <c r="D34" s="110"/>
      <c r="E34" s="110"/>
      <c r="F34" s="187"/>
      <c r="G34" s="186" t="s">
        <v>196</v>
      </c>
      <c r="H34" s="110"/>
      <c r="I34" s="110"/>
      <c r="J34" s="110"/>
      <c r="K34" s="187"/>
      <c r="L34" s="186" t="s">
        <v>196</v>
      </c>
      <c r="M34" s="110"/>
      <c r="N34" s="110"/>
      <c r="O34" s="187"/>
      <c r="P34" s="186" t="s">
        <v>196</v>
      </c>
      <c r="Q34" s="187"/>
      <c r="R34" s="93" t="s">
        <v>196</v>
      </c>
      <c r="S34" s="186" t="s">
        <v>196</v>
      </c>
      <c r="T34" s="187"/>
      <c r="W34" s="98" t="s">
        <v>69</v>
      </c>
      <c r="X34" s="91"/>
      <c r="Y34" s="63"/>
      <c r="Z34" s="63"/>
      <c r="AA34" s="63"/>
      <c r="AB34" s="92"/>
      <c r="AC34" s="91" t="s">
        <v>433</v>
      </c>
      <c r="AD34" s="63" t="s">
        <v>433</v>
      </c>
      <c r="AE34" s="63" t="s">
        <v>433</v>
      </c>
      <c r="AF34" s="63" t="s">
        <v>433</v>
      </c>
      <c r="AG34" s="63" t="s">
        <v>433</v>
      </c>
      <c r="AH34" s="91" t="s">
        <v>400</v>
      </c>
      <c r="AI34" s="63" t="s">
        <v>400</v>
      </c>
      <c r="AJ34" s="63" t="s">
        <v>400</v>
      </c>
      <c r="AK34" s="63" t="s">
        <v>400</v>
      </c>
      <c r="AL34" s="91" t="s">
        <v>334</v>
      </c>
      <c r="AM34" s="92" t="s">
        <v>334</v>
      </c>
      <c r="AN34" s="93" t="s">
        <v>350</v>
      </c>
      <c r="AO34" s="91"/>
      <c r="AP34" s="92"/>
    </row>
    <row r="35" spans="1:42" ht="15.75" customHeight="1">
      <c r="A35" s="98" t="s">
        <v>168</v>
      </c>
      <c r="B35" s="186" t="s">
        <v>196</v>
      </c>
      <c r="C35" s="110"/>
      <c r="D35" s="110"/>
      <c r="E35" s="110"/>
      <c r="F35" s="187"/>
      <c r="G35" s="186" t="s">
        <v>196</v>
      </c>
      <c r="H35" s="110"/>
      <c r="I35" s="110"/>
      <c r="J35" s="110"/>
      <c r="K35" s="187"/>
      <c r="L35" s="186" t="s">
        <v>196</v>
      </c>
      <c r="M35" s="110"/>
      <c r="N35" s="110"/>
      <c r="O35" s="187"/>
      <c r="P35" s="186" t="s">
        <v>196</v>
      </c>
      <c r="Q35" s="187"/>
      <c r="R35" s="93" t="s">
        <v>196</v>
      </c>
      <c r="S35" s="186" t="s">
        <v>196</v>
      </c>
      <c r="T35" s="187"/>
      <c r="W35" s="98" t="s">
        <v>167</v>
      </c>
      <c r="X35" s="188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87"/>
    </row>
    <row r="36" spans="1:42" ht="15.75" customHeight="1">
      <c r="A36" s="98" t="s">
        <v>38</v>
      </c>
      <c r="B36" s="190" t="s">
        <v>196</v>
      </c>
      <c r="C36" s="191"/>
      <c r="D36" s="99" t="s">
        <v>434</v>
      </c>
      <c r="E36" s="99" t="s">
        <v>435</v>
      </c>
      <c r="F36" s="100" t="s">
        <v>436</v>
      </c>
      <c r="G36" s="101" t="s">
        <v>437</v>
      </c>
      <c r="H36" s="99" t="s">
        <v>438</v>
      </c>
      <c r="I36" s="99" t="s">
        <v>439</v>
      </c>
      <c r="J36" s="99" t="s">
        <v>440</v>
      </c>
      <c r="K36" s="100" t="s">
        <v>441</v>
      </c>
      <c r="L36" s="101" t="s">
        <v>442</v>
      </c>
      <c r="M36" s="99" t="s">
        <v>443</v>
      </c>
      <c r="N36" s="99" t="s">
        <v>444</v>
      </c>
      <c r="O36" s="100" t="s">
        <v>445</v>
      </c>
      <c r="P36" s="190" t="s">
        <v>196</v>
      </c>
      <c r="Q36" s="192"/>
      <c r="R36" s="102" t="s">
        <v>196</v>
      </c>
      <c r="S36" s="190" t="s">
        <v>196</v>
      </c>
      <c r="T36" s="192"/>
      <c r="W36" s="98" t="s">
        <v>168</v>
      </c>
      <c r="X36" s="188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87"/>
    </row>
    <row r="37" spans="1:42" ht="15.75" customHeight="1">
      <c r="W37" s="98" t="s">
        <v>38</v>
      </c>
      <c r="X37" s="101"/>
      <c r="Y37" s="99"/>
      <c r="Z37" s="99" t="s">
        <v>241</v>
      </c>
      <c r="AA37" s="99" t="s">
        <v>241</v>
      </c>
      <c r="AB37" s="100" t="s">
        <v>241</v>
      </c>
      <c r="AC37" s="101" t="s">
        <v>250</v>
      </c>
      <c r="AD37" s="99" t="s">
        <v>250</v>
      </c>
      <c r="AE37" s="99" t="s">
        <v>250</v>
      </c>
      <c r="AF37" s="99" t="s">
        <v>250</v>
      </c>
      <c r="AG37" s="100" t="s">
        <v>250</v>
      </c>
      <c r="AH37" s="101" t="s">
        <v>241</v>
      </c>
      <c r="AI37" s="99" t="s">
        <v>241</v>
      </c>
      <c r="AJ37" s="99" t="s">
        <v>241</v>
      </c>
      <c r="AK37" s="100" t="s">
        <v>241</v>
      </c>
      <c r="AL37" s="101"/>
      <c r="AM37" s="100"/>
      <c r="AN37" s="102"/>
      <c r="AO37" s="101"/>
      <c r="AP37" s="100"/>
    </row>
    <row r="38" spans="1:42" ht="15.75" customHeight="1"/>
    <row r="39" spans="1:42" ht="15.75" customHeight="1"/>
    <row r="40" spans="1:42" ht="15.75" customHeight="1"/>
    <row r="41" spans="1:42" ht="15.75" customHeight="1"/>
    <row r="42" spans="1:42" ht="15.75" customHeight="1"/>
    <row r="43" spans="1:42" ht="15.75" customHeight="1"/>
    <row r="44" spans="1:42" ht="15.75" customHeight="1"/>
    <row r="45" spans="1:42" ht="15.75" customHeight="1"/>
    <row r="46" spans="1:42" ht="15.75" customHeight="1"/>
    <row r="47" spans="1:42" ht="15.75" customHeight="1"/>
    <row r="48" spans="1:42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8">
    <mergeCell ref="S26:T26"/>
    <mergeCell ref="S27:T27"/>
    <mergeCell ref="S28:T28"/>
    <mergeCell ref="S33:T33"/>
    <mergeCell ref="S34:T34"/>
    <mergeCell ref="G15:K15"/>
    <mergeCell ref="S15:T15"/>
    <mergeCell ref="S16:T16"/>
    <mergeCell ref="L18:O18"/>
    <mergeCell ref="L20:O20"/>
    <mergeCell ref="P20:Q20"/>
    <mergeCell ref="S20:T20"/>
    <mergeCell ref="B15:F15"/>
    <mergeCell ref="B16:F16"/>
    <mergeCell ref="G16:K16"/>
    <mergeCell ref="G18:K18"/>
    <mergeCell ref="P18:Q18"/>
    <mergeCell ref="S18:T18"/>
    <mergeCell ref="B20:F20"/>
    <mergeCell ref="B27:F27"/>
    <mergeCell ref="L27:O27"/>
    <mergeCell ref="P27:Q27"/>
    <mergeCell ref="B28:F28"/>
    <mergeCell ref="P28:Q28"/>
    <mergeCell ref="B29:C29"/>
    <mergeCell ref="X35:AP35"/>
    <mergeCell ref="X36:AP36"/>
    <mergeCell ref="B30:C30"/>
    <mergeCell ref="B31:C31"/>
    <mergeCell ref="B33:F33"/>
    <mergeCell ref="B34:F34"/>
    <mergeCell ref="G34:K34"/>
    <mergeCell ref="L34:O34"/>
    <mergeCell ref="P34:Q34"/>
    <mergeCell ref="B35:F35"/>
    <mergeCell ref="G35:K35"/>
    <mergeCell ref="L35:O35"/>
    <mergeCell ref="P35:Q35"/>
    <mergeCell ref="B36:C36"/>
    <mergeCell ref="P36:Q36"/>
    <mergeCell ref="S35:T35"/>
    <mergeCell ref="S36:T36"/>
    <mergeCell ref="B18:C18"/>
    <mergeCell ref="B19:F19"/>
    <mergeCell ref="L19:O19"/>
    <mergeCell ref="P19:Q19"/>
    <mergeCell ref="S19:T19"/>
    <mergeCell ref="L25:O25"/>
    <mergeCell ref="L26:O26"/>
    <mergeCell ref="B24:C24"/>
    <mergeCell ref="G24:K24"/>
    <mergeCell ref="L24:O24"/>
    <mergeCell ref="P24:Q24"/>
    <mergeCell ref="B25:F25"/>
    <mergeCell ref="P25:Q25"/>
    <mergeCell ref="P26:Q26"/>
    <mergeCell ref="B26:F26"/>
    <mergeCell ref="B21:F21"/>
    <mergeCell ref="L21:O21"/>
    <mergeCell ref="P21:Q21"/>
    <mergeCell ref="S21:T21"/>
    <mergeCell ref="B22:F22"/>
    <mergeCell ref="P22:Q22"/>
    <mergeCell ref="S22:T22"/>
    <mergeCell ref="S24:T24"/>
    <mergeCell ref="S25:T25"/>
    <mergeCell ref="G11:K11"/>
    <mergeCell ref="L11:O11"/>
    <mergeCell ref="S11:T11"/>
    <mergeCell ref="P12:Q12"/>
    <mergeCell ref="S12:T12"/>
    <mergeCell ref="P13:Q13"/>
    <mergeCell ref="S13:T13"/>
    <mergeCell ref="S14:T14"/>
    <mergeCell ref="B5:E5"/>
    <mergeCell ref="B6:F6"/>
    <mergeCell ref="B7:F7"/>
    <mergeCell ref="B8:F8"/>
    <mergeCell ref="B9:F9"/>
    <mergeCell ref="B10:F10"/>
    <mergeCell ref="B11:F11"/>
    <mergeCell ref="P14:Q14"/>
    <mergeCell ref="G8:K8"/>
    <mergeCell ref="L8:O8"/>
    <mergeCell ref="S8:T8"/>
    <mergeCell ref="G9:K9"/>
    <mergeCell ref="L9:O9"/>
    <mergeCell ref="P9:Q9"/>
    <mergeCell ref="G10:K10"/>
    <mergeCell ref="L10:O10"/>
    <mergeCell ref="P10:Q10"/>
    <mergeCell ref="L5:O5"/>
    <mergeCell ref="P5:Q5"/>
    <mergeCell ref="L6:O6"/>
    <mergeCell ref="P6:Q6"/>
    <mergeCell ref="S6:T6"/>
    <mergeCell ref="X7:AP7"/>
    <mergeCell ref="B3:F3"/>
    <mergeCell ref="G3:K3"/>
    <mergeCell ref="B4:D4"/>
    <mergeCell ref="L4:O4"/>
    <mergeCell ref="P4:Q4"/>
    <mergeCell ref="S4:T4"/>
    <mergeCell ref="S5:T5"/>
    <mergeCell ref="G4:K4"/>
    <mergeCell ref="H5:K5"/>
    <mergeCell ref="G6:K6"/>
    <mergeCell ref="G7:J7"/>
  </mergeCells>
  <conditionalFormatting sqref="X3:AP6 X7 X8:AP34 X35:X36 X37:AP37">
    <cfRule type="cellIs" dxfId="263" priority="1" operator="notEqual">
      <formula>0</formula>
    </cfRule>
  </conditionalFormatting>
  <pageMargins left="0.511811024" right="0.511811024" top="0.78740157499999996" bottom="0.78740157499999996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6"/>
  </sheetPr>
  <dimension ref="A1:AZ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  <col min="38" max="38" width="11.42578125" customWidth="1"/>
    <col min="39" max="40" width="15" customWidth="1"/>
    <col min="41" max="41" width="13.28515625" customWidth="1"/>
    <col min="42" max="42" width="11.42578125" customWidth="1"/>
    <col min="43" max="43" width="16.85546875" customWidth="1"/>
    <col min="44" max="44" width="17.42578125" customWidth="1"/>
    <col min="45" max="45" width="11.42578125" customWidth="1"/>
    <col min="46" max="46" width="16.85546875" customWidth="1"/>
    <col min="47" max="47" width="17.42578125" customWidth="1"/>
    <col min="48" max="48" width="11.140625" customWidth="1"/>
    <col min="49" max="49" width="12.85546875" customWidth="1"/>
    <col min="50" max="50" width="14.7109375" customWidth="1"/>
    <col min="51" max="51" width="12.42578125" customWidth="1"/>
    <col min="52" max="52" width="9.140625" customWidth="1"/>
  </cols>
  <sheetData>
    <row r="1" spans="1:52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36</v>
      </c>
      <c r="F1" s="59" t="s">
        <v>37</v>
      </c>
      <c r="G1" s="59" t="s">
        <v>151</v>
      </c>
      <c r="H1" s="59" t="s">
        <v>63</v>
      </c>
      <c r="I1" s="59" t="s">
        <v>85</v>
      </c>
      <c r="J1" s="59" t="s">
        <v>152</v>
      </c>
      <c r="K1" s="59" t="s">
        <v>91</v>
      </c>
      <c r="L1" s="59" t="s">
        <v>86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103" t="s">
        <v>161</v>
      </c>
      <c r="Y1" s="103" t="s">
        <v>162</v>
      </c>
      <c r="Z1" s="103" t="s">
        <v>163</v>
      </c>
      <c r="AA1" s="103" t="s">
        <v>164</v>
      </c>
      <c r="AB1" s="103" t="s">
        <v>165</v>
      </c>
      <c r="AC1" s="103" t="s">
        <v>166</v>
      </c>
      <c r="AD1" s="103" t="s">
        <v>44</v>
      </c>
      <c r="AE1" s="103" t="s">
        <v>45</v>
      </c>
      <c r="AF1" s="103" t="s">
        <v>46</v>
      </c>
      <c r="AG1" s="103" t="s">
        <v>47</v>
      </c>
      <c r="AH1" s="103" t="s">
        <v>69</v>
      </c>
      <c r="AI1" s="103" t="s">
        <v>167</v>
      </c>
      <c r="AJ1" s="103" t="s">
        <v>168</v>
      </c>
      <c r="AK1" s="103" t="s">
        <v>38</v>
      </c>
      <c r="AL1" s="104" t="s">
        <v>446</v>
      </c>
      <c r="AM1" s="104" t="s">
        <v>60</v>
      </c>
      <c r="AN1" s="104" t="s">
        <v>61</v>
      </c>
      <c r="AO1" s="104" t="s">
        <v>447</v>
      </c>
      <c r="AP1" s="104" t="s">
        <v>448</v>
      </c>
      <c r="AQ1" s="104" t="s">
        <v>449</v>
      </c>
      <c r="AR1" s="104" t="s">
        <v>450</v>
      </c>
      <c r="AS1" s="104" t="s">
        <v>451</v>
      </c>
      <c r="AT1" s="104" t="s">
        <v>452</v>
      </c>
      <c r="AU1" s="104" t="s">
        <v>453</v>
      </c>
      <c r="AV1" s="104" t="s">
        <v>454</v>
      </c>
      <c r="AW1" s="104" t="s">
        <v>455</v>
      </c>
      <c r="AX1" s="104" t="s">
        <v>456</v>
      </c>
      <c r="AY1" s="104" t="s">
        <v>457</v>
      </c>
      <c r="AZ1" s="105"/>
    </row>
    <row r="2" spans="1:52" ht="12.75" customHeight="1">
      <c r="A2" s="63" t="s">
        <v>50</v>
      </c>
      <c r="B2" s="63" t="s">
        <v>112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64">
        <f>IF('Formulário Anual 2024'!$Q$16="✔",0,IF('Formulário Anual 2024'!Q17="✔",'Formulário Anual 2024'!R17*(1-'Formulário Anual 2024'!$D$27-'Formulário Anual 2024'!$F27),0))</f>
        <v>0</v>
      </c>
      <c r="S2" s="24"/>
      <c r="T2" s="24"/>
      <c r="U2" s="24"/>
      <c r="V2" s="24"/>
      <c r="W2" s="24"/>
      <c r="X2" s="64">
        <f>IF('Formulário Anual 2024'!$Q$16="✔",IF('Formulário Anual 2024'!Q17="✔",'Formulário Anual 2024'!R17,0),0)</f>
        <v>0</v>
      </c>
      <c r="Y2" s="24"/>
      <c r="Z2" s="24"/>
      <c r="AA2" s="24"/>
      <c r="AB2" s="24"/>
      <c r="AC2" s="24"/>
      <c r="AD2" s="24"/>
      <c r="AE2" s="24"/>
      <c r="AF2" s="24"/>
      <c r="AG2" s="64">
        <f>IF('Formulário Anual 2024'!AA17="✔",'Formulário Anual 2024'!AB17,0)</f>
        <v>0</v>
      </c>
      <c r="AH2" s="24"/>
      <c r="AI2" s="24"/>
      <c r="AJ2" s="24"/>
      <c r="AK2" s="24"/>
      <c r="AL2" s="64">
        <f>'Formulário Anual 2024'!AC17</f>
        <v>0</v>
      </c>
      <c r="AM2" s="64">
        <f t="shared" ref="AM2:AM20" si="0">SUM(C2:Q2)</f>
        <v>0</v>
      </c>
      <c r="AN2" s="64">
        <f t="shared" ref="AN2:AN20" si="1">SUM(AM2,R2:AK2)</f>
        <v>0</v>
      </c>
      <c r="AO2" s="106" t="str">
        <f>'Formulário Anual 2024'!$D$27</f>
        <v>20%</v>
      </c>
      <c r="AP2" s="107">
        <f>'Formulário Anual 2024'!$H$150</f>
        <v>0.1208814</v>
      </c>
      <c r="AQ2" s="107">
        <f t="shared" ref="AQ2:AQ20" si="2">AP2+AO2</f>
        <v>0.32088139999999998</v>
      </c>
      <c r="AR2" s="106">
        <f>'Formulário Anual 2024'!B17</f>
        <v>0</v>
      </c>
      <c r="AS2" s="64">
        <f t="shared" ref="AS2:AS20" si="3">AR2*AN2</f>
        <v>0</v>
      </c>
      <c r="AT2" s="108" t="str">
        <f>'Formulário Anual 2024'!$C$8</f>
        <v>PAPELARIA E LIVRARIA OMEGA EIRELI ME -Jandyra</v>
      </c>
      <c r="AU2" s="108" t="str">
        <f>'Formulário Anual 2024'!$C$9</f>
        <v>29.271.264/0001-61</v>
      </c>
      <c r="AV2" s="66" t="str">
        <f>'Formulário Anual 2024'!$W$8</f>
        <v>Centro-Oeste</v>
      </c>
      <c r="AW2" s="66" t="str">
        <f>'Formulário Anual 2024'!$W$9</f>
        <v>Parceira - Base</v>
      </c>
      <c r="AX2" s="108">
        <f>'Formulário Anual 2024'!$C$10</f>
        <v>0</v>
      </c>
      <c r="AY2" s="108">
        <f>'Formulário Anual 2024'!$W$10</f>
        <v>0</v>
      </c>
      <c r="AZ2" s="66"/>
    </row>
    <row r="3" spans="1:52" ht="12.75" customHeight="1">
      <c r="A3" s="63" t="s">
        <v>51</v>
      </c>
      <c r="B3" s="63" t="s">
        <v>112</v>
      </c>
      <c r="C3" s="64">
        <f>IF('Formulário Anual 2024'!C18="✔",'Formulário Anual 2024'!D18*(1-'Formulário Anual 2024'!$D$27-'Formulário Anual 2024'!$F28),0)</f>
        <v>433.372743404</v>
      </c>
      <c r="D3" s="24"/>
      <c r="E3" s="24"/>
      <c r="F3" s="24"/>
      <c r="G3" s="24"/>
      <c r="H3" s="24"/>
      <c r="I3" s="24"/>
      <c r="J3" s="24"/>
      <c r="K3" s="24"/>
      <c r="L3" s="24"/>
      <c r="M3" s="64">
        <f>IF('Formulário Anual 2024'!K18="✔",'Formulário Anual 2024'!L18*(1-'Formulário Anual 2024'!$D$27-'Formulário Anual 2024'!$F28),0)</f>
        <v>0</v>
      </c>
      <c r="N3" s="64">
        <f>IF('Formulário Anual 2024'!M18="✔",'Formulário Anual 2024'!N18*(1-'Formulário Anual 2024'!$D$27-'Formulário Anual 2024'!$F28),0)</f>
        <v>0</v>
      </c>
      <c r="O3" s="64">
        <f>IF('Formulário Anual 2024'!O18="✔",'Formulário Anual 2024'!P18*(1-'Formulário Anual 2024'!$D$27-'Formulário Anual 2024'!$F28),0)</f>
        <v>0</v>
      </c>
      <c r="P3" s="24"/>
      <c r="Q3" s="24"/>
      <c r="R3" s="64">
        <f>IF('Formulário Anual 2024'!$Q$16="✔",0,IF('Formulário Anual 2024'!Q18="✔",'Formulário Anual 2024'!R18*(1-'Formulário Anual 2024'!$D$27-'Formulário Anual 2024'!$F28),0))</f>
        <v>0</v>
      </c>
      <c r="S3" s="24"/>
      <c r="T3" s="24"/>
      <c r="U3" s="24"/>
      <c r="V3" s="24"/>
      <c r="W3" s="24"/>
      <c r="X3" s="64">
        <f>IF('Formulário Anual 2024'!$Q$16="✔",IF('Formulário Anual 2024'!Q18="✔",'Formulário Anual 2024'!R18,0),0)</f>
        <v>0</v>
      </c>
      <c r="Y3" s="24"/>
      <c r="Z3" s="24"/>
      <c r="AA3" s="24"/>
      <c r="AB3" s="24"/>
      <c r="AC3" s="24"/>
      <c r="AD3" s="24"/>
      <c r="AE3" s="24"/>
      <c r="AF3" s="24"/>
      <c r="AG3" s="64">
        <f>IF('Formulário Anual 2024'!AA18="✔",'Formulário Anual 2024'!AB18,0)</f>
        <v>0</v>
      </c>
      <c r="AH3" s="24"/>
      <c r="AI3" s="24"/>
      <c r="AJ3" s="24"/>
      <c r="AK3" s="24"/>
      <c r="AL3" s="64">
        <f>'Formulário Anual 2024'!AC18</f>
        <v>638.14</v>
      </c>
      <c r="AM3" s="64">
        <f t="shared" si="0"/>
        <v>433.372743404</v>
      </c>
      <c r="AN3" s="64">
        <f t="shared" si="1"/>
        <v>433.372743404</v>
      </c>
      <c r="AO3" s="106" t="str">
        <f>'Formulário Anual 2024'!$D$27</f>
        <v>20%</v>
      </c>
      <c r="AP3" s="107">
        <f>'Formulário Anual 2024'!$H$150</f>
        <v>0.1208814</v>
      </c>
      <c r="AQ3" s="107">
        <f t="shared" si="2"/>
        <v>0.32088139999999998</v>
      </c>
      <c r="AR3" s="106">
        <f>'Formulário Anual 2024'!B18</f>
        <v>35</v>
      </c>
      <c r="AS3" s="64">
        <f t="shared" si="3"/>
        <v>15168.04601914</v>
      </c>
      <c r="AT3" s="108" t="str">
        <f>'Formulário Anual 2024'!$C$8</f>
        <v>PAPELARIA E LIVRARIA OMEGA EIRELI ME -Jandyra</v>
      </c>
      <c r="AU3" s="108" t="str">
        <f>'Formulário Anual 2024'!$C$9</f>
        <v>29.271.264/0001-61</v>
      </c>
      <c r="AV3" s="66" t="str">
        <f>'Formulário Anual 2024'!$W$8</f>
        <v>Centro-Oeste</v>
      </c>
      <c r="AW3" s="66" t="str">
        <f>'Formulário Anual 2024'!$W$9</f>
        <v>Parceira - Base</v>
      </c>
      <c r="AX3" s="108">
        <f>'Formulário Anual 2024'!$C$10</f>
        <v>0</v>
      </c>
      <c r="AY3" s="108">
        <f>'Formulário Anual 2024'!$W$10</f>
        <v>0</v>
      </c>
      <c r="AZ3" s="66"/>
    </row>
    <row r="4" spans="1:52" ht="12.75" customHeight="1">
      <c r="A4" s="63" t="s">
        <v>52</v>
      </c>
      <c r="B4" s="63" t="s">
        <v>112</v>
      </c>
      <c r="C4" s="64">
        <f>IF('Formulário Anual 2024'!C19="✔",'Formulário Anual 2024'!D19*(1-'Formulário Anual 2024'!$D$27-'Formulário Anual 2024'!$F29),0)</f>
        <v>433.372743404</v>
      </c>
      <c r="D4" s="24"/>
      <c r="E4" s="24"/>
      <c r="F4" s="24"/>
      <c r="G4" s="24"/>
      <c r="H4" s="24"/>
      <c r="I4" s="24"/>
      <c r="J4" s="24"/>
      <c r="K4" s="24"/>
      <c r="L4" s="24"/>
      <c r="M4" s="64">
        <f>IF('Formulário Anual 2024'!K19="✔",'Formulário Anual 2024'!L19*(1-'Formulário Anual 2024'!$D$27-'Formulário Anual 2024'!$F29),0)</f>
        <v>0</v>
      </c>
      <c r="N4" s="64">
        <f>IF('Formulário Anual 2024'!M19="✔",'Formulário Anual 2024'!N19*(1-'Formulário Anual 2024'!$D$27-'Formulário Anual 2024'!$F29),0)</f>
        <v>0</v>
      </c>
      <c r="O4" s="64">
        <f>IF('Formulário Anual 2024'!O19="✔",'Formulário Anual 2024'!P19*(1-'Formulário Anual 2024'!$D$27-'Formulário Anual 2024'!$F29),0)</f>
        <v>0</v>
      </c>
      <c r="P4" s="24"/>
      <c r="Q4" s="24"/>
      <c r="R4" s="64">
        <f>IF('Formulário Anual 2024'!$Q$16="✔",0,IF('Formulário Anual 2024'!Q19="✔",'Formulário Anual 2024'!R19*(1-'Formulário Anual 2024'!$D$27-'Formulário Anual 2024'!$F29),0))</f>
        <v>25.955912892000001</v>
      </c>
      <c r="S4" s="64">
        <f>IF('Formulário Anual 2024'!$S$16="✔",0,IF('Formulário Anual 2024'!S19="✔",'Formulário Anual 2024'!T19*(1-'Formulário Anual 2024'!$D$27-'Formulário Anual 2024'!$F29),0))</f>
        <v>0</v>
      </c>
      <c r="T4" s="24"/>
      <c r="U4" s="24"/>
      <c r="V4" s="24"/>
      <c r="W4" s="24"/>
      <c r="X4" s="64">
        <f>IF('Formulário Anual 2024'!$Q$16="✔",IF('Formulário Anual 2024'!Q19="✔",'Formulário Anual 2024'!R19,0),0)</f>
        <v>0</v>
      </c>
      <c r="Y4" s="64">
        <f>IF('Formulário Anual 2024'!$S$16="✔",IF('Formulário Anual 2024'!S19="✔",'Formulário Anual 2024'!T19,0),0)</f>
        <v>0</v>
      </c>
      <c r="Z4" s="24"/>
      <c r="AA4" s="24"/>
      <c r="AB4" s="24"/>
      <c r="AC4" s="24"/>
      <c r="AD4" s="64">
        <f>IF('Formulário Anual 2024'!U19="✔",'Formulário Anual 2024'!V19,0)</f>
        <v>0</v>
      </c>
      <c r="AE4" s="64">
        <f>IF('Formulário Anual 2024'!W19="✔",'Formulário Anual 2024'!X19,0)</f>
        <v>0</v>
      </c>
      <c r="AF4" s="64">
        <f>IF('Formulário Anual 2024'!Y19="✔",'Formulário Anual 2024'!Z19,0)</f>
        <v>0</v>
      </c>
      <c r="AG4" s="64">
        <f>IF('Formulário Anual 2024'!AA19="✔",'Formulário Anual 2024'!AB19,0)</f>
        <v>0</v>
      </c>
      <c r="AH4" s="24"/>
      <c r="AI4" s="24"/>
      <c r="AJ4" s="24"/>
      <c r="AK4" s="64">
        <f>IF('Formulário Anual 2024'!I19="✔",'Formulário Anual 2024'!J19,0)</f>
        <v>0</v>
      </c>
      <c r="AL4" s="64">
        <f>'Formulário Anual 2024'!AC19</f>
        <v>676.36</v>
      </c>
      <c r="AM4" s="64">
        <f t="shared" si="0"/>
        <v>433.372743404</v>
      </c>
      <c r="AN4" s="64">
        <f t="shared" si="1"/>
        <v>459.32865629600002</v>
      </c>
      <c r="AO4" s="106" t="str">
        <f>'Formulário Anual 2024'!$D$27</f>
        <v>20%</v>
      </c>
      <c r="AP4" s="107">
        <f>'Formulário Anual 2024'!$H$150</f>
        <v>0.1208814</v>
      </c>
      <c r="AQ4" s="107">
        <f t="shared" si="2"/>
        <v>0.32088139999999998</v>
      </c>
      <c r="AR4" s="106">
        <f>'Formulário Anual 2024'!B19</f>
        <v>30</v>
      </c>
      <c r="AS4" s="64">
        <f t="shared" si="3"/>
        <v>13779.85968888</v>
      </c>
      <c r="AT4" s="108" t="str">
        <f>'Formulário Anual 2024'!$C$8</f>
        <v>PAPELARIA E LIVRARIA OMEGA EIRELI ME -Jandyra</v>
      </c>
      <c r="AU4" s="108" t="str">
        <f>'Formulário Anual 2024'!$C$9</f>
        <v>29.271.264/0001-61</v>
      </c>
      <c r="AV4" s="66" t="str">
        <f>'Formulário Anual 2024'!$W$8</f>
        <v>Centro-Oeste</v>
      </c>
      <c r="AW4" s="66" t="str">
        <f>'Formulário Anual 2024'!$W$9</f>
        <v>Parceira - Base</v>
      </c>
      <c r="AX4" s="108">
        <f>'Formulário Anual 2024'!$C$10</f>
        <v>0</v>
      </c>
      <c r="AY4" s="108">
        <f>'Formulário Anual 2024'!$W$10</f>
        <v>0</v>
      </c>
      <c r="AZ4" s="105"/>
    </row>
    <row r="5" spans="1:52" ht="12.75" customHeight="1">
      <c r="A5" s="63" t="s">
        <v>53</v>
      </c>
      <c r="B5" s="63" t="s">
        <v>112</v>
      </c>
      <c r="C5" s="64">
        <f>IF('Formulário Anual 2024'!C20="✔",'Formulário Anual 2024'!D20*(1-'Formulário Anual 2024'!$D$27-'Formulário Anual 2024'!$F30),0)</f>
        <v>433.372743404</v>
      </c>
      <c r="D5" s="24"/>
      <c r="E5" s="64">
        <f>IF('Formulário Anual 2024'!E20="✔",'Formulário Anual 2024'!F20*(1-'Formulário Anual 2024'!$D$27-'Formulário Anual 2024'!$F30),0)</f>
        <v>39.653735054000002</v>
      </c>
      <c r="F5" s="24"/>
      <c r="G5" s="24"/>
      <c r="H5" s="24"/>
      <c r="I5" s="24"/>
      <c r="J5" s="24"/>
      <c r="K5" s="24"/>
      <c r="L5" s="24"/>
      <c r="M5" s="64">
        <f>IF('Formulário Anual 2024'!K20="✔",'Formulário Anual 2024'!L20*(1-'Formulário Anual 2024'!$D$27-'Formulário Anual 2024'!$F30),0)</f>
        <v>0</v>
      </c>
      <c r="N5" s="64">
        <f>IF('Formulário Anual 2024'!M20="✔",'Formulário Anual 2024'!N20*(1-'Formulário Anual 2024'!$D$27-'Formulário Anual 2024'!$F30),0)</f>
        <v>0</v>
      </c>
      <c r="O5" s="64">
        <f>IF('Formulário Anual 2024'!O20="✔",'Formulário Anual 2024'!P20*(1-'Formulário Anual 2024'!$D$27-'Formulário Anual 2024'!$F30),0)</f>
        <v>0</v>
      </c>
      <c r="P5" s="24"/>
      <c r="Q5" s="24"/>
      <c r="R5" s="64">
        <f>IF('Formulário Anual 2024'!$Q$16="✔",0,IF('Formulário Anual 2024'!Q20="✔",'Formulário Anual 2024'!R20*(1-'Formulário Anual 2024'!$D$27-'Formulário Anual 2024'!$F30),0))</f>
        <v>25.955912892000001</v>
      </c>
      <c r="S5" s="64">
        <f>IF('Formulário Anual 2024'!$S$16="✔",0,IF('Formulário Anual 2024'!S20="✔",'Formulário Anual 2024'!T20*(1-'Formulário Anual 2024'!$D$27-'Formulário Anual 2024'!$F30),0))</f>
        <v>0</v>
      </c>
      <c r="T5" s="24"/>
      <c r="U5" s="24"/>
      <c r="V5" s="24"/>
      <c r="W5" s="24"/>
      <c r="X5" s="64">
        <f>IF('Formulário Anual 2024'!$Q$16="✔",IF('Formulário Anual 2024'!Q20="✔",'Formulário Anual 2024'!R20,0),0)</f>
        <v>0</v>
      </c>
      <c r="Y5" s="64">
        <f>IF('Formulário Anual 2024'!$S$16="✔",IF('Formulário Anual 2024'!S20="✔",'Formulário Anual 2024'!T20,0),0)</f>
        <v>0</v>
      </c>
      <c r="Z5" s="24"/>
      <c r="AA5" s="24"/>
      <c r="AB5" s="24"/>
      <c r="AC5" s="24"/>
      <c r="AD5" s="64">
        <f>IF('Formulário Anual 2024'!U20="✔",'Formulário Anual 2024'!V20,0)</f>
        <v>0</v>
      </c>
      <c r="AE5" s="64">
        <f>IF('Formulário Anual 2024'!W20="✔",'Formulário Anual 2024'!X20,0)</f>
        <v>0</v>
      </c>
      <c r="AF5" s="64">
        <f>IF('Formulário Anual 2024'!Y20="✔",'Formulário Anual 2024'!Z20,0)</f>
        <v>0</v>
      </c>
      <c r="AG5" s="64">
        <f>IF('Formulário Anual 2024'!AA20="✔",'Formulário Anual 2024'!AB20,0)</f>
        <v>0</v>
      </c>
      <c r="AH5" s="24"/>
      <c r="AI5" s="24"/>
      <c r="AJ5" s="24"/>
      <c r="AK5" s="64">
        <f>IF('Formulário Anual 2024'!I20="✔",'Formulário Anual 2024'!J20,0)</f>
        <v>0</v>
      </c>
      <c r="AL5" s="64">
        <f>'Formulário Anual 2024'!AC20</f>
        <v>734.75</v>
      </c>
      <c r="AM5" s="64">
        <f t="shared" si="0"/>
        <v>473.02647845799999</v>
      </c>
      <c r="AN5" s="64">
        <f t="shared" si="1"/>
        <v>498.98239135</v>
      </c>
      <c r="AO5" s="106" t="str">
        <f>'Formulário Anual 2024'!$D$27</f>
        <v>20%</v>
      </c>
      <c r="AP5" s="107">
        <f>'Formulário Anual 2024'!$H$150</f>
        <v>0.1208814</v>
      </c>
      <c r="AQ5" s="107">
        <f t="shared" si="2"/>
        <v>0.32088139999999998</v>
      </c>
      <c r="AR5" s="106">
        <f>'Formulário Anual 2024'!B20</f>
        <v>50</v>
      </c>
      <c r="AS5" s="64">
        <f t="shared" si="3"/>
        <v>24949.119567500002</v>
      </c>
      <c r="AT5" s="108" t="str">
        <f>'Formulário Anual 2024'!$C$8</f>
        <v>PAPELARIA E LIVRARIA OMEGA EIRELI ME -Jandyra</v>
      </c>
      <c r="AU5" s="108" t="str">
        <f>'Formulário Anual 2024'!$C$9</f>
        <v>29.271.264/0001-61</v>
      </c>
      <c r="AV5" s="66" t="str">
        <f>'Formulário Anual 2024'!$W$8</f>
        <v>Centro-Oeste</v>
      </c>
      <c r="AW5" s="66" t="str">
        <f>'Formulário Anual 2024'!$W$9</f>
        <v>Parceira - Base</v>
      </c>
      <c r="AX5" s="108">
        <f>'Formulário Anual 2024'!$C$10</f>
        <v>0</v>
      </c>
      <c r="AY5" s="108">
        <f>'Formulário Anual 2024'!$W$10</f>
        <v>0</v>
      </c>
      <c r="AZ5" s="66"/>
    </row>
    <row r="6" spans="1:52" ht="12.75" customHeight="1">
      <c r="A6" s="63" t="s">
        <v>54</v>
      </c>
      <c r="B6" s="63" t="s">
        <v>112</v>
      </c>
      <c r="C6" s="64">
        <f>IF('Formulário Anual 2024'!C21="✔",'Formulário Anual 2024'!D21*(1-'Formulário Anual 2024'!$D$27-'Formulário Anual 2024'!$F31),0)</f>
        <v>433.372743404</v>
      </c>
      <c r="D6" s="24"/>
      <c r="E6" s="64">
        <f>IF('Formulário Anual 2024'!E21="✔",'Formulário Anual 2024'!F21*(1-'Formulário Anual 2024'!$D$27-'Formulário Anual 2024'!$F31),0)</f>
        <v>0</v>
      </c>
      <c r="F6" s="64">
        <f>IF('Formulário Anual 2024'!G21="✔",'Formulário Anual 2024'!H21*(1-'Formulário Anual 2024'!$D$27-'Formulário Anual 2024'!$F31),0)</f>
        <v>64.638508348000002</v>
      </c>
      <c r="G6" s="24"/>
      <c r="H6" s="24"/>
      <c r="I6" s="24"/>
      <c r="J6" s="24"/>
      <c r="K6" s="24"/>
      <c r="L6" s="24"/>
      <c r="M6" s="64">
        <f>IF('Formulário Anual 2024'!K21="✔",'Formulário Anual 2024'!L21*(1-'Formulário Anual 2024'!$D$27-'Formulário Anual 2024'!$F31),0)</f>
        <v>592.06917785200005</v>
      </c>
      <c r="N6" s="64">
        <f>IF('Formulário Anual 2024'!M21="✔",'Formulário Anual 2024'!N21*(1-'Formulário Anual 2024'!$D$27-'Formulário Anual 2024'!$F31),0)</f>
        <v>0</v>
      </c>
      <c r="O6" s="64">
        <f>IF('Formulário Anual 2024'!O21="✔",'Formulário Anual 2024'!P21*(1-'Formulário Anual 2024'!$D$27-'Formulário Anual 2024'!$F31),0)</f>
        <v>0</v>
      </c>
      <c r="P6" s="24"/>
      <c r="Q6" s="24"/>
      <c r="R6" s="64">
        <f>IF('Formulário Anual 2024'!$Q$16="✔",0,IF('Formulário Anual 2024'!Q21="✔",'Formulário Anual 2024'!R21*(1-'Formulário Anual 2024'!$D$27-'Formulário Anual 2024'!$F31),0))</f>
        <v>25.955912892000001</v>
      </c>
      <c r="S6" s="64">
        <f>IF('Formulário Anual 2024'!$S$16="✔",0,IF('Formulário Anual 2024'!S21="✔",'Formulário Anual 2024'!T21*(1-'Formulário Anual 2024'!$D$27-'Formulário Anual 2024'!$F31),0))</f>
        <v>155.87130107200002</v>
      </c>
      <c r="T6" s="24"/>
      <c r="U6" s="24"/>
      <c r="V6" s="24"/>
      <c r="W6" s="24"/>
      <c r="X6" s="64">
        <f>IF('Formulário Anual 2024'!$Q$16="✔",IF('Formulário Anual 2024'!Q21="✔",'Formulário Anual 2024'!R21,0),0)</f>
        <v>0</v>
      </c>
      <c r="Y6" s="64">
        <f>IF('Formulário Anual 2024'!$S$16="✔",IF('Formulário Anual 2024'!S21="✔",'Formulário Anual 2024'!T21,0),0)</f>
        <v>0</v>
      </c>
      <c r="Z6" s="24"/>
      <c r="AA6" s="24"/>
      <c r="AB6" s="24"/>
      <c r="AC6" s="24"/>
      <c r="AD6" s="64">
        <f>IF('Formulário Anual 2024'!U21="✔",'Formulário Anual 2024'!V21,0)</f>
        <v>0</v>
      </c>
      <c r="AE6" s="64">
        <f>IF('Formulário Anual 2024'!W21="✔",'Formulário Anual 2024'!X21,0)</f>
        <v>0</v>
      </c>
      <c r="AF6" s="64">
        <f>IF('Formulário Anual 2024'!Y21="✔",'Formulário Anual 2024'!Z21,0)</f>
        <v>0</v>
      </c>
      <c r="AG6" s="64">
        <f>IF('Formulário Anual 2024'!AA21="✔",'Formulário Anual 2024'!AB21,0)</f>
        <v>0</v>
      </c>
      <c r="AH6" s="24"/>
      <c r="AI6" s="24"/>
      <c r="AJ6" s="24"/>
      <c r="AK6" s="64">
        <f>IF('Formulário Anual 2024'!I21="✔",'Formulário Anual 2024'!J21,0)</f>
        <v>0</v>
      </c>
      <c r="AL6" s="64">
        <f>'Formulário Anual 2024'!AC21</f>
        <v>1872.8799999999999</v>
      </c>
      <c r="AM6" s="64">
        <f t="shared" si="0"/>
        <v>1090.0804296040001</v>
      </c>
      <c r="AN6" s="64">
        <f t="shared" si="1"/>
        <v>1271.9076435680001</v>
      </c>
      <c r="AO6" s="106" t="str">
        <f>'Formulário Anual 2024'!$D$27</f>
        <v>20%</v>
      </c>
      <c r="AP6" s="107">
        <f>'Formulário Anual 2024'!$H$150</f>
        <v>0.1208814</v>
      </c>
      <c r="AQ6" s="107">
        <f t="shared" si="2"/>
        <v>0.32088139999999998</v>
      </c>
      <c r="AR6" s="106">
        <f>'Formulário Anual 2024'!B21</f>
        <v>45</v>
      </c>
      <c r="AS6" s="64">
        <f t="shared" si="3"/>
        <v>57235.843960560007</v>
      </c>
      <c r="AT6" s="108" t="str">
        <f>'Formulário Anual 2024'!$C$8</f>
        <v>PAPELARIA E LIVRARIA OMEGA EIRELI ME -Jandyra</v>
      </c>
      <c r="AU6" s="108" t="str">
        <f>'Formulário Anual 2024'!$C$9</f>
        <v>29.271.264/0001-61</v>
      </c>
      <c r="AV6" s="66" t="str">
        <f>'Formulário Anual 2024'!$W$8</f>
        <v>Centro-Oeste</v>
      </c>
      <c r="AW6" s="66" t="str">
        <f>'Formulário Anual 2024'!$W$9</f>
        <v>Parceira - Base</v>
      </c>
      <c r="AX6" s="108">
        <f>'Formulário Anual 2024'!$C$10</f>
        <v>0</v>
      </c>
      <c r="AY6" s="108">
        <f>'Formulário Anual 2024'!$W$10</f>
        <v>0</v>
      </c>
      <c r="AZ6" s="66"/>
    </row>
    <row r="7" spans="1:52" ht="12.75" customHeight="1">
      <c r="A7" s="63" t="s">
        <v>70</v>
      </c>
      <c r="B7" s="63" t="s">
        <v>169</v>
      </c>
      <c r="C7" s="64">
        <f>IF('Formulário Anual 2024'!C38="✔",'Formulário Anual 2024'!D38*(1-'Formulário Anual 2024'!$D$49-'Formulário Anual 2024'!$F49),0)</f>
        <v>601.95035348199997</v>
      </c>
      <c r="D7" s="24"/>
      <c r="E7" s="24"/>
      <c r="F7" s="64">
        <f>IF('Formulário Anual 2024'!G38="✔",'Formulário Anual 2024'!H38*(1-'Formulário Anual 2024'!$D$49-'Formulário Anual 2024'!$F49),0)</f>
        <v>64.638508348000002</v>
      </c>
      <c r="G7" s="24"/>
      <c r="H7" s="24"/>
      <c r="I7" s="24"/>
      <c r="J7" s="24"/>
      <c r="K7" s="24"/>
      <c r="L7" s="24"/>
      <c r="M7" s="64">
        <f>IF('Formulário Anual 2024'!O38="✔",'Formulário Anual 2024'!P38*(1-'Formulário Anual 2024'!$D$49-'Formulário Anual 2024'!$F49),0)</f>
        <v>602.38498938600003</v>
      </c>
      <c r="N7" s="64">
        <f>IF('Formulário Anual 2024'!Q38="✔",'Formulário Anual 2024'!R38*(1-'Formulário Anual 2024'!$D$49-'Formulário Anual 2024'!$F49),0)</f>
        <v>0</v>
      </c>
      <c r="O7" s="64">
        <f>IF('Formulário Anual 2024'!S38="✔",'Formulário Anual 2024'!T38*(1-'Formulário Anual 2024'!$D$49-'Formulário Anual 2024'!$F49),0)</f>
        <v>0</v>
      </c>
      <c r="P7" s="24"/>
      <c r="Q7" s="24"/>
      <c r="R7" s="64">
        <f>IF('Formulário Anual 2024'!$W$37="✔",0,IF('Formulário Anual 2024'!W38="✔",'Formulário Anual 2024'!X38*(1-'Formulário Anual 2024'!$D$49-'Formulário Anual 2024'!$F49),0))</f>
        <v>25.955912892000001</v>
      </c>
      <c r="S7" s="24"/>
      <c r="T7" s="64">
        <f>IF('Formulário Anual 2024'!$Y$37="✔",0,IF('Formulário Anual 2024'!Y38="✔",'Formulário Anual 2024'!Z38*(1-'Formulário Anual 2024'!$D$49-'Formulário Anual 2024'!$F49),0))</f>
        <v>155.87130107200002</v>
      </c>
      <c r="U7" s="64">
        <f>IF('Formulário Anual 2024'!$M$37="✔",0,IF('Formulário Anual 2024'!M38="✔",'Formulário Anual 2024'!N38*(1-'Formulário Anual 2024'!$D$49-'Formulário Anual 2024'!$F49),0))</f>
        <v>0</v>
      </c>
      <c r="V7" s="64">
        <f>IF('Formulário Anual 2024'!$U$37="✔",0,IF('Formulário Anual 2024'!U38="✔",'Formulário Anual 2024'!V38*(1-'Formulário Anual 2024'!$D$49-'Formulário Anual 2024'!$F49),0))</f>
        <v>0</v>
      </c>
      <c r="W7" s="64">
        <f>IF('Formulário Anual 2024'!$AA$37="✔",0,IF('Formulário Anual 2024'!AA38="✔",'Formulário Anual 2024'!AB38*(1-'Formulário Anual 2024'!$D$49-'Formulário Anual 2024'!$F49),0))</f>
        <v>0</v>
      </c>
      <c r="X7" s="64">
        <f>IF('Formulário Anual 2024'!$W$37="✔",IF('Formulário Anual 2024'!W38="✔",'Formulário Anual 2024'!X38,0),0)</f>
        <v>0</v>
      </c>
      <c r="Y7" s="24"/>
      <c r="Z7" s="64">
        <f>IF('Formulário Anual 2024'!$Y$37="✔",IF('Formulário Anual 2024'!Y38="✔",'Formulário Anual 2024'!Z38,0),0)</f>
        <v>0</v>
      </c>
      <c r="AA7" s="64">
        <f>IF('Formulário Anual 2024'!$M$37="✔",IF('Formulário Anual 2024'!M38="✔",'Formulário Anual 2024'!N38,0),0)</f>
        <v>0</v>
      </c>
      <c r="AB7" s="64">
        <f>IF('Formulário Anual 2024'!$U$37="✔",IF('Formulário Anual 2024'!U38="✔",'Formulário Anual 2024'!V38,0),0)</f>
        <v>0</v>
      </c>
      <c r="AC7" s="64">
        <f>IF('Formulário Anual 2024'!$AA$37="✔",IF('Formulário Anual 2024'!AA38="✔",'Formulário Anual 2024'!AB38,0),0)</f>
        <v>0</v>
      </c>
      <c r="AD7" s="64">
        <f>IF('Formulário Anual 2024'!AC38="✔",'Formulário Anual 2024'!AD38,0)</f>
        <v>0</v>
      </c>
      <c r="AE7" s="64">
        <f>IF('Formulário Anual 2024'!AE38="✔",'Formulário Anual 2024'!AF38,0)</f>
        <v>0</v>
      </c>
      <c r="AF7" s="64">
        <f>IF('Formulário Anual 2024'!AG38="✔",'Formulário Anual 2024'!AH38,0)</f>
        <v>0</v>
      </c>
      <c r="AG7" s="64">
        <f>IF('Formulário Anual 2024'!AI38="✔",'Formulário Anual 2024'!AJ38,0)</f>
        <v>0</v>
      </c>
      <c r="AH7" s="64">
        <f>IF('Formulário Anual 2024'!AK38="✔",'Formulário Anual 2024'!AL38,0)</f>
        <v>0</v>
      </c>
      <c r="AI7" s="24"/>
      <c r="AJ7" s="24"/>
      <c r="AK7" s="64">
        <f>IF('Formulário Anual 2024'!K38="✔",'Formulário Anual 2024'!L38,0)</f>
        <v>63.63</v>
      </c>
      <c r="AL7" s="64">
        <f>'Formulário Anual 2024'!AM38</f>
        <v>2199.9300000000003</v>
      </c>
      <c r="AM7" s="64">
        <f t="shared" si="0"/>
        <v>1268.973851216</v>
      </c>
      <c r="AN7" s="64">
        <f t="shared" si="1"/>
        <v>1514.4310651800001</v>
      </c>
      <c r="AO7" s="106" t="str">
        <f>'Formulário Anual 2024'!$D$27</f>
        <v>20%</v>
      </c>
      <c r="AP7" s="107">
        <f>'Formulário Anual 2024'!$H$150</f>
        <v>0.1208814</v>
      </c>
      <c r="AQ7" s="107">
        <f t="shared" si="2"/>
        <v>0.32088139999999998</v>
      </c>
      <c r="AR7" s="106">
        <f>'Formulário Anual 2024'!B38</f>
        <v>50</v>
      </c>
      <c r="AS7" s="64">
        <f t="shared" si="3"/>
        <v>75721.553259000008</v>
      </c>
      <c r="AT7" s="108" t="str">
        <f>'Formulário Anual 2024'!$C$8</f>
        <v>PAPELARIA E LIVRARIA OMEGA EIRELI ME -Jandyra</v>
      </c>
      <c r="AU7" s="108" t="str">
        <f>'Formulário Anual 2024'!$C$9</f>
        <v>29.271.264/0001-61</v>
      </c>
      <c r="AV7" s="66" t="str">
        <f>'Formulário Anual 2024'!$W$8</f>
        <v>Centro-Oeste</v>
      </c>
      <c r="AW7" s="66" t="str">
        <f>'Formulário Anual 2024'!$W$9</f>
        <v>Parceira - Base</v>
      </c>
      <c r="AX7" s="108">
        <f>'Formulário Anual 2024'!$C$10</f>
        <v>0</v>
      </c>
      <c r="AY7" s="108">
        <f>'Formulário Anual 2024'!$W$10</f>
        <v>0</v>
      </c>
      <c r="AZ7" s="66"/>
    </row>
    <row r="8" spans="1:52" ht="12.75" customHeight="1">
      <c r="A8" s="63" t="s">
        <v>71</v>
      </c>
      <c r="B8" s="63" t="s">
        <v>169</v>
      </c>
      <c r="C8" s="64">
        <f>IF('Formulário Anual 2024'!C39="✔",'Formulário Anual 2024'!D39*(1-'Formulário Anual 2024'!$D$49-'Formulário Anual 2024'!$F50),0)</f>
        <v>601.95035348199997</v>
      </c>
      <c r="D8" s="24"/>
      <c r="E8" s="24"/>
      <c r="F8" s="24"/>
      <c r="G8" s="24"/>
      <c r="H8" s="24"/>
      <c r="I8" s="24"/>
      <c r="J8" s="24"/>
      <c r="K8" s="24"/>
      <c r="L8" s="24"/>
      <c r="M8" s="64">
        <f>IF('Formulário Anual 2024'!O39="✔",'Formulário Anual 2024'!P39*(1-'Formulário Anual 2024'!$D$49-'Formulário Anual 2024'!$F50),0)</f>
        <v>602.38498938600003</v>
      </c>
      <c r="N8" s="64">
        <f>IF('Formulário Anual 2024'!Q39="✔",'Formulário Anual 2024'!R39*(1-'Formulário Anual 2024'!$D$49-'Formulário Anual 2024'!$F50),0)</f>
        <v>0</v>
      </c>
      <c r="O8" s="64">
        <f>IF('Formulário Anual 2024'!S39="✔",'Formulário Anual 2024'!T39*(1-'Formulário Anual 2024'!$D$49-'Formulário Anual 2024'!$F50),0)</f>
        <v>0</v>
      </c>
      <c r="P8" s="24"/>
      <c r="Q8" s="24"/>
      <c r="R8" s="64">
        <f>IF('Formulário Anual 2024'!$W$37="✔",0,IF('Formulário Anual 2024'!W39="✔",'Formulário Anual 2024'!X39*(1-'Formulário Anual 2024'!$D$49-'Formulário Anual 2024'!$F50),0))</f>
        <v>25.955912892000001</v>
      </c>
      <c r="S8" s="24"/>
      <c r="T8" s="64">
        <f>IF('Formulário Anual 2024'!$Y$37="✔",0,IF('Formulário Anual 2024'!Y39="✔",'Formulário Anual 2024'!Z39*(1-'Formulário Anual 2024'!$D$49-'Formulário Anual 2024'!$F50),0))</f>
        <v>155.87130107200002</v>
      </c>
      <c r="U8" s="64">
        <f>IF('Formulário Anual 2024'!$M$37="✔",0,IF('Formulário Anual 2024'!M39="✔",'Formulário Anual 2024'!N39*(1-'Formulário Anual 2024'!$D$49-'Formulário Anual 2024'!$F50),0))</f>
        <v>0</v>
      </c>
      <c r="V8" s="64">
        <f>IF('Formulário Anual 2024'!$U$37="✔",0,IF('Formulário Anual 2024'!U39="✔",'Formulário Anual 2024'!V39*(1-'Formulário Anual 2024'!$D$49-'Formulário Anual 2024'!$F50),0))</f>
        <v>0</v>
      </c>
      <c r="W8" s="64">
        <f>IF('Formulário Anual 2024'!$AA$37="✔",0,IF('Formulário Anual 2024'!AA39="✔",'Formulário Anual 2024'!AB39*(1-'Formulário Anual 2024'!$D$49-'Formulário Anual 2024'!$F50),0))</f>
        <v>0</v>
      </c>
      <c r="X8" s="64">
        <f>IF('Formulário Anual 2024'!$W$37="✔",IF('Formulário Anual 2024'!W39="✔",'Formulário Anual 2024'!X39,0),0)</f>
        <v>0</v>
      </c>
      <c r="Y8" s="24"/>
      <c r="Z8" s="64">
        <f>IF('Formulário Anual 2024'!$Y$37="✔",IF('Formulário Anual 2024'!Y39="✔",'Formulário Anual 2024'!Z39,0),0)</f>
        <v>0</v>
      </c>
      <c r="AA8" s="64">
        <f>IF('Formulário Anual 2024'!$M$37="✔",IF('Formulário Anual 2024'!M39="✔",'Formulário Anual 2024'!N39,0),0)</f>
        <v>0</v>
      </c>
      <c r="AB8" s="64">
        <f>IF('Formulário Anual 2024'!$U$37="✔",IF('Formulário Anual 2024'!U39="✔",'Formulário Anual 2024'!V39,0),0)</f>
        <v>0</v>
      </c>
      <c r="AC8" s="64">
        <f>IF('Formulário Anual 2024'!$AA$37="✔",IF('Formulário Anual 2024'!AA39="✔",'Formulário Anual 2024'!AB39,0),0)</f>
        <v>0</v>
      </c>
      <c r="AD8" s="64">
        <f>IF('Formulário Anual 2024'!AC39="✔",'Formulário Anual 2024'!AD39,0)</f>
        <v>0</v>
      </c>
      <c r="AE8" s="64">
        <f>IF('Formulário Anual 2024'!AE39="✔",'Formulário Anual 2024'!AF39,0)</f>
        <v>0</v>
      </c>
      <c r="AF8" s="64">
        <f>IF('Formulário Anual 2024'!AG39="✔",'Formulário Anual 2024'!AH39,0)</f>
        <v>0</v>
      </c>
      <c r="AG8" s="64">
        <f>IF('Formulário Anual 2024'!AI39="✔",'Formulário Anual 2024'!AJ39,0)</f>
        <v>0</v>
      </c>
      <c r="AH8" s="64">
        <f>IF('Formulário Anual 2024'!AK39="✔",'Formulário Anual 2024'!AL39,0)</f>
        <v>0</v>
      </c>
      <c r="AI8" s="24"/>
      <c r="AJ8" s="24"/>
      <c r="AK8" s="64">
        <f>IF('Formulário Anual 2024'!K39="✔",'Formulário Anual 2024'!L39,0)</f>
        <v>63.63</v>
      </c>
      <c r="AL8" s="64">
        <f>'Formulário Anual 2024'!AM39</f>
        <v>2104.75</v>
      </c>
      <c r="AM8" s="64">
        <f t="shared" si="0"/>
        <v>1204.335342868</v>
      </c>
      <c r="AN8" s="64">
        <f t="shared" si="1"/>
        <v>1449.7925568320002</v>
      </c>
      <c r="AO8" s="106" t="str">
        <f>'Formulário Anual 2024'!$D$27</f>
        <v>20%</v>
      </c>
      <c r="AP8" s="107">
        <f>'Formulário Anual 2024'!$H$150</f>
        <v>0.1208814</v>
      </c>
      <c r="AQ8" s="107">
        <f t="shared" si="2"/>
        <v>0.32088139999999998</v>
      </c>
      <c r="AR8" s="106">
        <f>'Formulário Anual 2024'!B39</f>
        <v>55</v>
      </c>
      <c r="AS8" s="64">
        <f t="shared" si="3"/>
        <v>79738.590625760015</v>
      </c>
      <c r="AT8" s="108" t="str">
        <f>'Formulário Anual 2024'!$C$8</f>
        <v>PAPELARIA E LIVRARIA OMEGA EIRELI ME -Jandyra</v>
      </c>
      <c r="AU8" s="108" t="str">
        <f>'Formulário Anual 2024'!$C$9</f>
        <v>29.271.264/0001-61</v>
      </c>
      <c r="AV8" s="66" t="str">
        <f>'Formulário Anual 2024'!$W$8</f>
        <v>Centro-Oeste</v>
      </c>
      <c r="AW8" s="66" t="str">
        <f>'Formulário Anual 2024'!$W$9</f>
        <v>Parceira - Base</v>
      </c>
      <c r="AX8" s="108">
        <f>'Formulário Anual 2024'!$C$10</f>
        <v>0</v>
      </c>
      <c r="AY8" s="108">
        <f>'Formulário Anual 2024'!$W$10</f>
        <v>0</v>
      </c>
      <c r="AZ8" s="66"/>
    </row>
    <row r="9" spans="1:52" ht="12.75" customHeight="1">
      <c r="A9" s="63" t="s">
        <v>72</v>
      </c>
      <c r="B9" s="63" t="s">
        <v>169</v>
      </c>
      <c r="C9" s="64">
        <f>IF('Formulário Anual 2024'!C40="✔",'Formulário Anual 2024'!D40*(1-'Formulário Anual 2024'!$D$49-'Formulário Anual 2024'!$F51),0)</f>
        <v>601.95035348199997</v>
      </c>
      <c r="D9" s="24"/>
      <c r="E9" s="24"/>
      <c r="F9" s="24"/>
      <c r="G9" s="24"/>
      <c r="H9" s="24"/>
      <c r="I9" s="24"/>
      <c r="J9" s="24"/>
      <c r="K9" s="24"/>
      <c r="L9" s="24"/>
      <c r="M9" s="64">
        <f>IF('Formulário Anual 2024'!O40="✔",'Formulário Anual 2024'!P40*(1-'Formulário Anual 2024'!$D$49-'Formulário Anual 2024'!$F51),0)</f>
        <v>602.38498938600003</v>
      </c>
      <c r="N9" s="64">
        <f>IF('Formulário Anual 2024'!Q40="✔",'Formulário Anual 2024'!R40*(1-'Formulário Anual 2024'!$D$49-'Formulário Anual 2024'!$F51),0)</f>
        <v>0</v>
      </c>
      <c r="O9" s="64">
        <f>IF('Formulário Anual 2024'!S40="✔",'Formulário Anual 2024'!T40*(1-'Formulário Anual 2024'!$D$49-'Formulário Anual 2024'!$F51),0)</f>
        <v>0</v>
      </c>
      <c r="P9" s="24"/>
      <c r="Q9" s="24"/>
      <c r="R9" s="64">
        <f>IF('Formulário Anual 2024'!$W$37="✔",0,IF('Formulário Anual 2024'!W40="✔",'Formulário Anual 2024'!X40*(1-'Formulário Anual 2024'!$D$49-'Formulário Anual 2024'!$F51),0))</f>
        <v>25.955912892000001</v>
      </c>
      <c r="S9" s="24"/>
      <c r="T9" s="64">
        <f>IF('Formulário Anual 2024'!$Y$37="✔",0,IF('Formulário Anual 2024'!Y40="✔",'Formulário Anual 2024'!Z40*(1-'Formulário Anual 2024'!$D$49-'Formulário Anual 2024'!$F51),0))</f>
        <v>155.87130107200002</v>
      </c>
      <c r="U9" s="64">
        <f>IF('Formulário Anual 2024'!$M$37="✔",0,IF('Formulário Anual 2024'!M40="✔",'Formulário Anual 2024'!N40*(1-'Formulário Anual 2024'!$D$49-'Formulário Anual 2024'!$F51),0))</f>
        <v>0</v>
      </c>
      <c r="V9" s="64">
        <f>IF('Formulário Anual 2024'!$U$37="✔",0,IF('Formulário Anual 2024'!U40="✔",'Formulário Anual 2024'!V40*(1-'Formulário Anual 2024'!$D$49-'Formulário Anual 2024'!$F51),0))</f>
        <v>0</v>
      </c>
      <c r="W9" s="64">
        <f>IF('Formulário Anual 2024'!$AA$37="✔",0,IF('Formulário Anual 2024'!AA40="✔",'Formulário Anual 2024'!AB40*(1-'Formulário Anual 2024'!$D$49-'Formulário Anual 2024'!$F51),0))</f>
        <v>0</v>
      </c>
      <c r="X9" s="64">
        <f>IF('Formulário Anual 2024'!$W$37="✔",IF('Formulário Anual 2024'!W40="✔",'Formulário Anual 2024'!X40,0),0)</f>
        <v>0</v>
      </c>
      <c r="Y9" s="24"/>
      <c r="Z9" s="64">
        <f>IF('Formulário Anual 2024'!$Y$37="✔",IF('Formulário Anual 2024'!Y40="✔",'Formulário Anual 2024'!Z40,0),0)</f>
        <v>0</v>
      </c>
      <c r="AA9" s="64">
        <f>IF('Formulário Anual 2024'!$M$37="✔",IF('Formulário Anual 2024'!M40="✔",'Formulário Anual 2024'!N40,0),0)</f>
        <v>0</v>
      </c>
      <c r="AB9" s="64">
        <f>IF('Formulário Anual 2024'!$U$37="✔",IF('Formulário Anual 2024'!U40="✔",'Formulário Anual 2024'!V40,0),0)</f>
        <v>0</v>
      </c>
      <c r="AC9" s="64">
        <f>IF('Formulário Anual 2024'!$AA$37="✔",IF('Formulário Anual 2024'!AA40="✔",'Formulário Anual 2024'!AB40,0),0)</f>
        <v>0</v>
      </c>
      <c r="AD9" s="64">
        <f>IF('Formulário Anual 2024'!AC40="✔",'Formulário Anual 2024'!AD40,0)</f>
        <v>0</v>
      </c>
      <c r="AE9" s="64">
        <f>IF('Formulário Anual 2024'!AE40="✔",'Formulário Anual 2024'!AF40,0)</f>
        <v>0</v>
      </c>
      <c r="AF9" s="64">
        <f>IF('Formulário Anual 2024'!AG40="✔",'Formulário Anual 2024'!AH40,0)</f>
        <v>0</v>
      </c>
      <c r="AG9" s="64">
        <f>IF('Formulário Anual 2024'!AI40="✔",'Formulário Anual 2024'!AJ40,0)</f>
        <v>0</v>
      </c>
      <c r="AH9" s="64">
        <f>IF('Formulário Anual 2024'!AK40="✔",'Formulário Anual 2024'!AL40,0)</f>
        <v>0</v>
      </c>
      <c r="AI9" s="24"/>
      <c r="AJ9" s="24"/>
      <c r="AK9" s="64">
        <f>IF('Formulário Anual 2024'!K40="✔",'Formulário Anual 2024'!L40,0)</f>
        <v>63.63</v>
      </c>
      <c r="AL9" s="64">
        <f>'Formulário Anual 2024'!AM40</f>
        <v>2104.75</v>
      </c>
      <c r="AM9" s="64">
        <f t="shared" si="0"/>
        <v>1204.335342868</v>
      </c>
      <c r="AN9" s="64">
        <f t="shared" si="1"/>
        <v>1449.7925568320002</v>
      </c>
      <c r="AO9" s="106" t="str">
        <f>'Formulário Anual 2024'!$D$27</f>
        <v>20%</v>
      </c>
      <c r="AP9" s="107">
        <f>'Formulário Anual 2024'!$H$150</f>
        <v>0.1208814</v>
      </c>
      <c r="AQ9" s="107">
        <f t="shared" si="2"/>
        <v>0.32088139999999998</v>
      </c>
      <c r="AR9" s="106">
        <f>'Formulário Anual 2024'!B40</f>
        <v>50</v>
      </c>
      <c r="AS9" s="64">
        <f t="shared" si="3"/>
        <v>72489.627841600013</v>
      </c>
      <c r="AT9" s="108" t="str">
        <f>'Formulário Anual 2024'!$C$8</f>
        <v>PAPELARIA E LIVRARIA OMEGA EIRELI ME -Jandyra</v>
      </c>
      <c r="AU9" s="108" t="str">
        <f>'Formulário Anual 2024'!$C$9</f>
        <v>29.271.264/0001-61</v>
      </c>
      <c r="AV9" s="66" t="str">
        <f>'Formulário Anual 2024'!$W$8</f>
        <v>Centro-Oeste</v>
      </c>
      <c r="AW9" s="66" t="str">
        <f>'Formulário Anual 2024'!$W$9</f>
        <v>Parceira - Base</v>
      </c>
      <c r="AX9" s="108">
        <f>'Formulário Anual 2024'!$C$10</f>
        <v>0</v>
      </c>
      <c r="AY9" s="108">
        <f>'Formulário Anual 2024'!$W$10</f>
        <v>0</v>
      </c>
      <c r="AZ9" s="66"/>
    </row>
    <row r="10" spans="1:52" ht="12.75" customHeight="1">
      <c r="A10" s="63" t="s">
        <v>73</v>
      </c>
      <c r="B10" s="63" t="s">
        <v>169</v>
      </c>
      <c r="C10" s="64">
        <f>IF('Formulário Anual 2024'!C41="✔",'Formulário Anual 2024'!D41*(1-'Formulário Anual 2024'!$D$49-'Formulário Anual 2024'!$F52),0)</f>
        <v>601.95035348199997</v>
      </c>
      <c r="D10" s="24"/>
      <c r="E10" s="24"/>
      <c r="F10" s="24"/>
      <c r="G10" s="24"/>
      <c r="H10" s="24"/>
      <c r="I10" s="24"/>
      <c r="J10" s="24"/>
      <c r="K10" s="24"/>
      <c r="L10" s="24"/>
      <c r="M10" s="64">
        <f>IF('Formulário Anual 2024'!O41="✔",'Formulário Anual 2024'!P41*(1-'Formulário Anual 2024'!$D$49-'Formulário Anual 2024'!$F52),0)</f>
        <v>602.38498938600003</v>
      </c>
      <c r="N10" s="64">
        <f>IF('Formulário Anual 2024'!Q41="✔",'Formulário Anual 2024'!R41*(1-'Formulário Anual 2024'!$D$49-'Formulário Anual 2024'!$F52),0)</f>
        <v>0</v>
      </c>
      <c r="O10" s="64">
        <f>IF('Formulário Anual 2024'!S41="✔",'Formulário Anual 2024'!T41*(1-'Formulário Anual 2024'!$D$49-'Formulário Anual 2024'!$F52),0)</f>
        <v>0</v>
      </c>
      <c r="P10" s="24"/>
      <c r="Q10" s="24"/>
      <c r="R10" s="64">
        <f>IF('Formulário Anual 2024'!$W$37="✔",0,IF('Formulário Anual 2024'!W41="✔",'Formulário Anual 2024'!X41*(1-'Formulário Anual 2024'!$D$49-'Formulário Anual 2024'!$F52),0))</f>
        <v>25.955912892000001</v>
      </c>
      <c r="S10" s="24"/>
      <c r="T10" s="64">
        <f>IF('Formulário Anual 2024'!$Y$37="✔",0,IF('Formulário Anual 2024'!Y41="✔",'Formulário Anual 2024'!Z41*(1-'Formulário Anual 2024'!$D$49-'Formulário Anual 2024'!$F52),0))</f>
        <v>155.87130107200002</v>
      </c>
      <c r="U10" s="64">
        <f>IF('Formulário Anual 2024'!$M$37="✔",0,IF('Formulário Anual 2024'!M41="✔",'Formulário Anual 2024'!N41*(1-'Formulário Anual 2024'!$D$49-'Formulário Anual 2024'!$F52),0))</f>
        <v>0</v>
      </c>
      <c r="V10" s="64">
        <f>IF('Formulário Anual 2024'!$U$37="✔",0,IF('Formulário Anual 2024'!U41="✔",'Formulário Anual 2024'!V41*(1-'Formulário Anual 2024'!$D$49-'Formulário Anual 2024'!$F52),0))</f>
        <v>0</v>
      </c>
      <c r="W10" s="64">
        <f>IF('Formulário Anual 2024'!$AA$37="✔",0,IF('Formulário Anual 2024'!AA41="✔",'Formulário Anual 2024'!AB41*(1-'Formulário Anual 2024'!$D$49-'Formulário Anual 2024'!$F52),0))</f>
        <v>163.28727618400001</v>
      </c>
      <c r="X10" s="64">
        <f>IF('Formulário Anual 2024'!$W$37="✔",IF('Formulário Anual 2024'!W41="✔",'Formulário Anual 2024'!X41,0),0)</f>
        <v>0</v>
      </c>
      <c r="Y10" s="24"/>
      <c r="Z10" s="64">
        <f>IF('Formulário Anual 2024'!$Y$37="✔",IF('Formulário Anual 2024'!Y41="✔",'Formulário Anual 2024'!Z41,0),0)</f>
        <v>0</v>
      </c>
      <c r="AA10" s="64">
        <f>IF('Formulário Anual 2024'!$M$37="✔",IF('Formulário Anual 2024'!M41="✔",'Formulário Anual 2024'!N41,0),0)</f>
        <v>0</v>
      </c>
      <c r="AB10" s="64">
        <f>IF('Formulário Anual 2024'!$U$37="✔",IF('Formulário Anual 2024'!U41="✔",'Formulário Anual 2024'!V41,0),0)</f>
        <v>0</v>
      </c>
      <c r="AC10" s="64">
        <f>IF('Formulário Anual 2024'!$AA$37="✔",IF('Formulário Anual 2024'!AA41="✔",'Formulário Anual 2024'!AB41,0),0)</f>
        <v>0</v>
      </c>
      <c r="AD10" s="64">
        <f>IF('Formulário Anual 2024'!AC41="✔",'Formulário Anual 2024'!AD41,0)</f>
        <v>0</v>
      </c>
      <c r="AE10" s="64">
        <f>IF('Formulário Anual 2024'!AE41="✔",'Formulário Anual 2024'!AF41,0)</f>
        <v>0</v>
      </c>
      <c r="AF10" s="64">
        <f>IF('Formulário Anual 2024'!AG41="✔",'Formulário Anual 2024'!AH41,0)</f>
        <v>0</v>
      </c>
      <c r="AG10" s="64">
        <f>IF('Formulário Anual 2024'!AI41="✔",'Formulário Anual 2024'!AJ41,0)</f>
        <v>0</v>
      </c>
      <c r="AH10" s="64">
        <f>IF('Formulário Anual 2024'!AK41="✔",'Formulário Anual 2024'!AL41,0)</f>
        <v>0</v>
      </c>
      <c r="AI10" s="24"/>
      <c r="AJ10" s="24"/>
      <c r="AK10" s="64">
        <f>IF('Formulário Anual 2024'!K41="✔",'Formulário Anual 2024'!L41,0)</f>
        <v>63.63</v>
      </c>
      <c r="AL10" s="64">
        <f>'Formulário Anual 2024'!AM41</f>
        <v>2345.19</v>
      </c>
      <c r="AM10" s="64">
        <f t="shared" si="0"/>
        <v>1204.335342868</v>
      </c>
      <c r="AN10" s="64">
        <f t="shared" si="1"/>
        <v>1613.0798330160001</v>
      </c>
      <c r="AO10" s="106" t="str">
        <f>'Formulário Anual 2024'!$D$27</f>
        <v>20%</v>
      </c>
      <c r="AP10" s="107">
        <f>'Formulário Anual 2024'!$H$150</f>
        <v>0.1208814</v>
      </c>
      <c r="AQ10" s="107">
        <f t="shared" si="2"/>
        <v>0.32088139999999998</v>
      </c>
      <c r="AR10" s="106">
        <f>'Formulário Anual 2024'!B41</f>
        <v>70</v>
      </c>
      <c r="AS10" s="64">
        <f t="shared" si="3"/>
        <v>112915.58831112001</v>
      </c>
      <c r="AT10" s="108" t="str">
        <f>'Formulário Anual 2024'!$C$8</f>
        <v>PAPELARIA E LIVRARIA OMEGA EIRELI ME -Jandyra</v>
      </c>
      <c r="AU10" s="108" t="str">
        <f>'Formulário Anual 2024'!$C$9</f>
        <v>29.271.264/0001-61</v>
      </c>
      <c r="AV10" s="66" t="str">
        <f>'Formulário Anual 2024'!$W$8</f>
        <v>Centro-Oeste</v>
      </c>
      <c r="AW10" s="66" t="str">
        <f>'Formulário Anual 2024'!$W$9</f>
        <v>Parceira - Base</v>
      </c>
      <c r="AX10" s="108">
        <f>'Formulário Anual 2024'!$C$10</f>
        <v>0</v>
      </c>
      <c r="AY10" s="108">
        <f>'Formulário Anual 2024'!$W$10</f>
        <v>0</v>
      </c>
      <c r="AZ10" s="66"/>
    </row>
    <row r="11" spans="1:52" ht="12.75" customHeight="1">
      <c r="A11" s="63" t="s">
        <v>74</v>
      </c>
      <c r="B11" s="63" t="s">
        <v>169</v>
      </c>
      <c r="C11" s="64">
        <f>IF('Formulário Anual 2024'!C42="✔",'Formulário Anual 2024'!D42*(1-'Formulário Anual 2024'!$D$49-'Formulário Anual 2024'!$F53),0)</f>
        <v>601.95035348199997</v>
      </c>
      <c r="D11" s="24"/>
      <c r="E11" s="24"/>
      <c r="F11" s="24"/>
      <c r="G11" s="24"/>
      <c r="H11" s="64">
        <f>IF('Formulário Anual 2024'!I42="✔",'Formulário Anual 2024'!J42*(1-'Formulário Anual 2024'!$D$49-'Formulário Anual 2024'!$F53),0)</f>
        <v>112.482413718</v>
      </c>
      <c r="I11" s="24"/>
      <c r="J11" s="24"/>
      <c r="K11" s="24"/>
      <c r="L11" s="24"/>
      <c r="M11" s="64">
        <f>IF('Formulário Anual 2024'!O42="✔",'Formulário Anual 2024'!P42*(1-'Formulário Anual 2024'!$D$49-'Formulário Anual 2024'!$F53),0)</f>
        <v>602.38498938600003</v>
      </c>
      <c r="N11" s="64">
        <f>IF('Formulário Anual 2024'!Q42="✔",'Formulário Anual 2024'!R42*(1-'Formulário Anual 2024'!$D$49-'Formulário Anual 2024'!$F53),0)</f>
        <v>0</v>
      </c>
      <c r="O11" s="64">
        <f>IF('Formulário Anual 2024'!S42="✔",'Formulário Anual 2024'!T42*(1-'Formulário Anual 2024'!$D$49-'Formulário Anual 2024'!$F53),0)</f>
        <v>0</v>
      </c>
      <c r="P11" s="24"/>
      <c r="Q11" s="24"/>
      <c r="R11" s="64">
        <f>IF('Formulário Anual 2024'!$W$37="✔",0,IF('Formulário Anual 2024'!W42="✔",'Formulário Anual 2024'!X42*(1-'Formulário Anual 2024'!$D$49-'Formulário Anual 2024'!$F53),0))</f>
        <v>25.955912892000001</v>
      </c>
      <c r="S11" s="24"/>
      <c r="T11" s="64">
        <f>IF('Formulário Anual 2024'!$Y$37="✔",0,IF('Formulário Anual 2024'!Y42="✔",'Formulário Anual 2024'!Z42*(1-'Formulário Anual 2024'!$D$49-'Formulário Anual 2024'!$F53),0))</f>
        <v>155.87130107200002</v>
      </c>
      <c r="U11" s="64">
        <f>IF('Formulário Anual 2024'!$M$37="✔",0,IF('Formulário Anual 2024'!M42="✔",'Formulário Anual 2024'!N42*(1-'Formulário Anual 2024'!$D$49-'Formulário Anual 2024'!$F53),0))</f>
        <v>0</v>
      </c>
      <c r="V11" s="64">
        <f>IF('Formulário Anual 2024'!$U$37="✔",0,IF('Formulário Anual 2024'!U42="✔",'Formulário Anual 2024'!V42*(1-'Formulário Anual 2024'!$D$49-'Formulário Anual 2024'!$F53),0))</f>
        <v>0</v>
      </c>
      <c r="W11" s="64">
        <f>IF('Formulário Anual 2024'!$AA$37="✔",0,IF('Formulário Anual 2024'!AA42="✔",'Formulário Anual 2024'!AB42*(1-'Formulário Anual 2024'!$D$49-'Formulário Anual 2024'!$F53),0))</f>
        <v>163.28727618400001</v>
      </c>
      <c r="X11" s="64">
        <f>IF('Formulário Anual 2024'!$W$37="✔",IF('Formulário Anual 2024'!W42="✔",'Formulário Anual 2024'!X42,0),0)</f>
        <v>0</v>
      </c>
      <c r="Y11" s="24"/>
      <c r="Z11" s="64">
        <f>IF('Formulário Anual 2024'!$Y$37="✔",IF('Formulário Anual 2024'!Y42="✔",'Formulário Anual 2024'!Z42,0),0)</f>
        <v>0</v>
      </c>
      <c r="AA11" s="64">
        <f>IF('Formulário Anual 2024'!$M$37="✔",IF('Formulário Anual 2024'!M42="✔",'Formulário Anual 2024'!N42,0),0)</f>
        <v>0</v>
      </c>
      <c r="AB11" s="64">
        <f>IF('Formulário Anual 2024'!$U$37="✔",IF('Formulário Anual 2024'!U42="✔",'Formulário Anual 2024'!V42,0),0)</f>
        <v>0</v>
      </c>
      <c r="AC11" s="64">
        <f>IF('Formulário Anual 2024'!$AA$37="✔",IF('Formulário Anual 2024'!AA42="✔",'Formulário Anual 2024'!AB42,0),0)</f>
        <v>0</v>
      </c>
      <c r="AD11" s="64">
        <f>IF('Formulário Anual 2024'!AC42="✔",'Formulário Anual 2024'!AD42,0)</f>
        <v>0</v>
      </c>
      <c r="AE11" s="64">
        <f>IF('Formulário Anual 2024'!AE42="✔",'Formulário Anual 2024'!AF42,0)</f>
        <v>0</v>
      </c>
      <c r="AF11" s="64">
        <f>IF('Formulário Anual 2024'!AG42="✔",'Formulário Anual 2024'!AH42,0)</f>
        <v>0</v>
      </c>
      <c r="AG11" s="64">
        <f>IF('Formulário Anual 2024'!AI42="✔",'Formulário Anual 2024'!AJ42,0)</f>
        <v>0</v>
      </c>
      <c r="AH11" s="64">
        <f>IF('Formulário Anual 2024'!AK42="✔",'Formulário Anual 2024'!AL42,0)</f>
        <v>0</v>
      </c>
      <c r="AI11" s="24"/>
      <c r="AJ11" s="24"/>
      <c r="AK11" s="64">
        <f>IF('Formulário Anual 2024'!K42="✔",'Formulário Anual 2024'!L42,0)</f>
        <v>63.63</v>
      </c>
      <c r="AL11" s="64">
        <f>'Formulário Anual 2024'!AM42</f>
        <v>2510.8200000000002</v>
      </c>
      <c r="AM11" s="64">
        <f t="shared" si="0"/>
        <v>1316.8177565860001</v>
      </c>
      <c r="AN11" s="64">
        <f t="shared" si="1"/>
        <v>1725.5622467340004</v>
      </c>
      <c r="AO11" s="106" t="str">
        <f>'Formulário Anual 2024'!$D$27</f>
        <v>20%</v>
      </c>
      <c r="AP11" s="107">
        <f>'Formulário Anual 2024'!$H$150</f>
        <v>0.1208814</v>
      </c>
      <c r="AQ11" s="107">
        <f t="shared" si="2"/>
        <v>0.32088139999999998</v>
      </c>
      <c r="AR11" s="106">
        <f>'Formulário Anual 2024'!B42</f>
        <v>60</v>
      </c>
      <c r="AS11" s="64">
        <f t="shared" si="3"/>
        <v>103533.73480404002</v>
      </c>
      <c r="AT11" s="108" t="str">
        <f>'Formulário Anual 2024'!$C$8</f>
        <v>PAPELARIA E LIVRARIA OMEGA EIRELI ME -Jandyra</v>
      </c>
      <c r="AU11" s="108" t="str">
        <f>'Formulário Anual 2024'!$C$9</f>
        <v>29.271.264/0001-61</v>
      </c>
      <c r="AV11" s="66" t="str">
        <f>'Formulário Anual 2024'!$W$8</f>
        <v>Centro-Oeste</v>
      </c>
      <c r="AW11" s="66" t="str">
        <f>'Formulário Anual 2024'!$W$9</f>
        <v>Parceira - Base</v>
      </c>
      <c r="AX11" s="108">
        <f>'Formulário Anual 2024'!$C$10</f>
        <v>0</v>
      </c>
      <c r="AY11" s="108">
        <f>'Formulário Anual 2024'!$W$10</f>
        <v>0</v>
      </c>
      <c r="AZ11" s="66"/>
    </row>
    <row r="12" spans="1:52" ht="12.75" customHeight="1">
      <c r="A12" s="63" t="s">
        <v>80</v>
      </c>
      <c r="B12" s="63" t="s">
        <v>170</v>
      </c>
      <c r="C12" s="64">
        <f>IF('Formulário Anual 2024'!C59="✔",'Formulário Anual 2024'!D59*(1-'Formulário Anual 2024'!$D$69-'Formulário Anual 2024'!$F69),0)</f>
        <v>526.56818888200007</v>
      </c>
      <c r="D12" s="64">
        <f>IF('Formulário Anual 2024'!E59="✔",'Formulário Anual 2024'!F59*(1-'Formulário Anual 2024'!$D$69-'Formulário Anual 2024'!$F69),0)</f>
        <v>301.42679061000001</v>
      </c>
      <c r="E12" s="24"/>
      <c r="F12" s="24"/>
      <c r="G12" s="24"/>
      <c r="H12" s="64">
        <f>IF('Formulário Anual 2024'!G59="✔",'Formulário Anual 2024'!H59*(1-'Formulário Anual 2024'!$D$69-'Formulário Anual 2024'!$F69),0)</f>
        <v>112.482413718</v>
      </c>
      <c r="I12" s="24"/>
      <c r="J12" s="24"/>
      <c r="K12" s="24"/>
      <c r="L12" s="24"/>
      <c r="M12" s="64">
        <f>IF('Formulário Anual 2024'!K59="✔",'Formulário Anual 2024'!L59*(1-'Formulário Anual 2024'!$D$69-'Formulário Anual 2024'!$F69),0)</f>
        <v>0</v>
      </c>
      <c r="N12" s="64">
        <f>IF('Formulário Anual 2024'!M59="✔",'Formulário Anual 2024'!N59*(1-'Formulário Anual 2024'!$D$69-'Formulário Anual 2024'!$F69),0)</f>
        <v>0</v>
      </c>
      <c r="O12" s="64">
        <f>IF('Formulário Anual 2024'!O59="✔",'Formulário Anual 2024'!P59*(1-'Formulário Anual 2024'!$D$69-'Formulário Anual 2024'!$F69),0)</f>
        <v>0</v>
      </c>
      <c r="P12" s="64">
        <f>IF('Formulário Anual 2024'!$Q$58="✔",0,IF('Formulário Anual 2024'!Q59="✔",'Formulário Anual 2024'!R59*(1-'Formulário Anual 2024'!$D$69-'Formulário Anual 2024'!$F69),0))</f>
        <v>0</v>
      </c>
      <c r="Q12" s="64">
        <f>IF('Formulário Anual 2024'!$Q$58="✔",IF('Formulário Anual 2024'!Q59="✔",'Formulário Anual 2024'!R59,0),0)</f>
        <v>204.2</v>
      </c>
      <c r="R12" s="64">
        <f>IF('Formulário Anual 2024'!$S$58="✔",0,IF('Formulário Anual 2024'!S59="✔",'Formulário Anual 2024'!T59*(1-'Formulário Anual 2024'!$D$69-'Formulário Anual 2024'!$F69),0))</f>
        <v>25.955912892000001</v>
      </c>
      <c r="S12" s="24"/>
      <c r="T12" s="24"/>
      <c r="U12" s="24"/>
      <c r="V12" s="24"/>
      <c r="W12" s="64">
        <f>IF('Formulário Anual 2024'!$U$58="✔",0,IF('Formulário Anual 2024'!U59="✔",'Formulário Anual 2024'!V59*(1-'Formulário Anual 2024'!$D$69-'Formulário Anual 2024'!$F69),0))</f>
        <v>163.28727618400001</v>
      </c>
      <c r="X12" s="64">
        <f>IF('Formulário Anual 2024'!$S$58="✔",IF('Formulário Anual 2024'!S59="✔",'Formulário Anual 2024'!T59,0),0)</f>
        <v>0</v>
      </c>
      <c r="Y12" s="24"/>
      <c r="Z12" s="24"/>
      <c r="AA12" s="24"/>
      <c r="AB12" s="24"/>
      <c r="AC12" s="64">
        <f>IF('Formulário Anual 2024'!$U$58="✔",IF('Formulário Anual 2024'!U59="✔",'Formulário Anual 2024'!V59,0),0)</f>
        <v>0</v>
      </c>
      <c r="AD12" s="64">
        <f>IF('Formulário Anual 2024'!W59="✔",'Formulário Anual 2024'!X59,0)</f>
        <v>0</v>
      </c>
      <c r="AE12" s="64">
        <f>IF('Formulário Anual 2024'!Y59="✔",'Formulário Anual 2024'!Z59,0)</f>
        <v>0</v>
      </c>
      <c r="AF12" s="64">
        <f>IF('Formulário Anual 2024'!AA59="✔",'Formulário Anual 2024'!AB59,0)</f>
        <v>0</v>
      </c>
      <c r="AG12" s="64">
        <f>IF('Formulário Anual 2024'!AC59="✔",'Formulário Anual 2024'!AD59,0)</f>
        <v>0</v>
      </c>
      <c r="AH12" s="64">
        <f>IF('Formulário Anual 2024'!AE59="✔",'Formulário Anual 2024'!AF59,0)</f>
        <v>0</v>
      </c>
      <c r="AI12" s="24"/>
      <c r="AJ12" s="24"/>
      <c r="AK12" s="64">
        <f>IF('Formulário Anual 2024'!I59="✔",'Formulário Anual 2024'!J59,0)</f>
        <v>63.63</v>
      </c>
      <c r="AL12" s="64">
        <f>'Formulário Anual 2024'!AG59</f>
        <v>1931.3400000000001</v>
      </c>
      <c r="AM12" s="64">
        <f t="shared" si="0"/>
        <v>1144.67739321</v>
      </c>
      <c r="AN12" s="64">
        <f t="shared" si="1"/>
        <v>1397.550582286</v>
      </c>
      <c r="AO12" s="106" t="str">
        <f>'Formulário Anual 2024'!$D$27</f>
        <v>20%</v>
      </c>
      <c r="AP12" s="107">
        <f>'Formulário Anual 2024'!$H$150</f>
        <v>0.1208814</v>
      </c>
      <c r="AQ12" s="107">
        <f t="shared" si="2"/>
        <v>0.32088139999999998</v>
      </c>
      <c r="AR12" s="106">
        <f>'Formulário Anual 2024'!B59</f>
        <v>65</v>
      </c>
      <c r="AS12" s="64">
        <f t="shared" si="3"/>
        <v>90840.78784859</v>
      </c>
      <c r="AT12" s="108" t="str">
        <f>'Formulário Anual 2024'!$C$8</f>
        <v>PAPELARIA E LIVRARIA OMEGA EIRELI ME -Jandyra</v>
      </c>
      <c r="AU12" s="108" t="str">
        <f>'Formulário Anual 2024'!$C$9</f>
        <v>29.271.264/0001-61</v>
      </c>
      <c r="AV12" s="66" t="str">
        <f>'Formulário Anual 2024'!$W$8</f>
        <v>Centro-Oeste</v>
      </c>
      <c r="AW12" s="66" t="str">
        <f>'Formulário Anual 2024'!$W$9</f>
        <v>Parceira - Base</v>
      </c>
      <c r="AX12" s="108">
        <f>'Formulário Anual 2024'!$C$10</f>
        <v>0</v>
      </c>
      <c r="AY12" s="108">
        <f>'Formulário Anual 2024'!$W$10</f>
        <v>0</v>
      </c>
      <c r="AZ12" s="66"/>
    </row>
    <row r="13" spans="1:52" ht="12.75" customHeight="1">
      <c r="A13" s="63" t="s">
        <v>81</v>
      </c>
      <c r="B13" s="63" t="s">
        <v>170</v>
      </c>
      <c r="C13" s="64">
        <f>IF('Formulário Anual 2024'!C60="✔",'Formulário Anual 2024'!D60*(1-'Formulário Anual 2024'!$D$69-'Formulário Anual 2024'!$F70),0)</f>
        <v>526.56818888200007</v>
      </c>
      <c r="D13" s="64">
        <f>IF('Formulário Anual 2024'!E60="✔",'Formulário Anual 2024'!F60*(1-'Formulário Anual 2024'!$D$69-'Formulário Anual 2024'!$F70),0)</f>
        <v>301.42679061000001</v>
      </c>
      <c r="E13" s="24"/>
      <c r="F13" s="24"/>
      <c r="G13" s="24"/>
      <c r="H13" s="64">
        <f>IF('Formulário Anual 2024'!G60="✔",'Formulário Anual 2024'!H60*(1-'Formulário Anual 2024'!$D$69-'Formulário Anual 2024'!$F70),0)</f>
        <v>112.482413718</v>
      </c>
      <c r="I13" s="24"/>
      <c r="J13" s="24"/>
      <c r="K13" s="24"/>
      <c r="L13" s="24"/>
      <c r="M13" s="64">
        <f>IF('Formulário Anual 2024'!K60="✔",'Formulário Anual 2024'!L60*(1-'Formulário Anual 2024'!$D$69-'Formulário Anual 2024'!$F70),0)</f>
        <v>0</v>
      </c>
      <c r="N13" s="64">
        <f>IF('Formulário Anual 2024'!M60="✔",'Formulário Anual 2024'!N60*(1-'Formulário Anual 2024'!$D$69-'Formulário Anual 2024'!$F70),0)</f>
        <v>0</v>
      </c>
      <c r="O13" s="64">
        <f>IF('Formulário Anual 2024'!O60="✔",'Formulário Anual 2024'!P60*(1-'Formulário Anual 2024'!$D$69-'Formulário Anual 2024'!$F70),0)</f>
        <v>0</v>
      </c>
      <c r="P13" s="64">
        <f>IF('Formulário Anual 2024'!$Q$58="✔",0,IF('Formulário Anual 2024'!Q60="✔",'Formulário Anual 2024'!R60*(1-'Formulário Anual 2024'!$D$69-'Formulário Anual 2024'!$F70),0))</f>
        <v>0</v>
      </c>
      <c r="Q13" s="64">
        <f>IF('Formulário Anual 2024'!$Q$58="✔",IF('Formulário Anual 2024'!Q60="✔",'Formulário Anual 2024'!R60,0),0)</f>
        <v>204.2</v>
      </c>
      <c r="R13" s="64">
        <f>IF('Formulário Anual 2024'!$S$58="✔",0,IF('Formulário Anual 2024'!S60="✔",'Formulário Anual 2024'!T60*(1-'Formulário Anual 2024'!$D$69-'Formulário Anual 2024'!$F70),0))</f>
        <v>25.955912892000001</v>
      </c>
      <c r="S13" s="24"/>
      <c r="T13" s="24"/>
      <c r="U13" s="24"/>
      <c r="V13" s="24"/>
      <c r="W13" s="64">
        <f>IF('Formulário Anual 2024'!$U$58="✔",0,IF('Formulário Anual 2024'!U60="✔",'Formulário Anual 2024'!V60*(1-'Formulário Anual 2024'!$D$69-'Formulário Anual 2024'!$F70),0))</f>
        <v>0</v>
      </c>
      <c r="X13" s="64">
        <f>IF('Formulário Anual 2024'!$S$58="✔",IF('Formulário Anual 2024'!S60="✔",'Formulário Anual 2024'!T60,0),0)</f>
        <v>0</v>
      </c>
      <c r="Y13" s="24"/>
      <c r="Z13" s="24"/>
      <c r="AA13" s="24"/>
      <c r="AB13" s="24"/>
      <c r="AC13" s="64">
        <f>IF('Formulário Anual 2024'!$U$58="✔",IF('Formulário Anual 2024'!U60="✔",'Formulário Anual 2024'!V60,0),0)</f>
        <v>0</v>
      </c>
      <c r="AD13" s="64">
        <f>IF('Formulário Anual 2024'!W60="✔",'Formulário Anual 2024'!X60,0)</f>
        <v>0</v>
      </c>
      <c r="AE13" s="64">
        <f>IF('Formulário Anual 2024'!Y60="✔",'Formulário Anual 2024'!Z60,0)</f>
        <v>0</v>
      </c>
      <c r="AF13" s="64">
        <f>IF('Formulário Anual 2024'!AA60="✔",'Formulário Anual 2024'!AB60,0)</f>
        <v>0</v>
      </c>
      <c r="AG13" s="64">
        <f>IF('Formulário Anual 2024'!AC60="✔",'Formulário Anual 2024'!AD60,0)</f>
        <v>0</v>
      </c>
      <c r="AH13" s="64">
        <f>IF('Formulário Anual 2024'!AE60="✔",'Formulário Anual 2024'!AF60,0)</f>
        <v>0</v>
      </c>
      <c r="AI13" s="24"/>
      <c r="AJ13" s="24"/>
      <c r="AK13" s="64">
        <f>IF('Formulário Anual 2024'!I60="✔",'Formulário Anual 2024'!J60,0)</f>
        <v>63.63</v>
      </c>
      <c r="AL13" s="64">
        <f>'Formulário Anual 2024'!AG60</f>
        <v>1690.9</v>
      </c>
      <c r="AM13" s="64">
        <f t="shared" si="0"/>
        <v>1144.67739321</v>
      </c>
      <c r="AN13" s="64">
        <f t="shared" si="1"/>
        <v>1234.2633061020001</v>
      </c>
      <c r="AO13" s="106" t="str">
        <f>'Formulário Anual 2024'!$D$27</f>
        <v>20%</v>
      </c>
      <c r="AP13" s="107">
        <f>'Formulário Anual 2024'!$H$150</f>
        <v>0.1208814</v>
      </c>
      <c r="AQ13" s="107">
        <f t="shared" si="2"/>
        <v>0.32088139999999998</v>
      </c>
      <c r="AR13" s="106">
        <f>'Formulário Anual 2024'!B60</f>
        <v>60</v>
      </c>
      <c r="AS13" s="64">
        <f t="shared" si="3"/>
        <v>74055.798366120012</v>
      </c>
      <c r="AT13" s="108" t="str">
        <f>'Formulário Anual 2024'!$C$8</f>
        <v>PAPELARIA E LIVRARIA OMEGA EIRELI ME -Jandyra</v>
      </c>
      <c r="AU13" s="108" t="str">
        <f>'Formulário Anual 2024'!$C$9</f>
        <v>29.271.264/0001-61</v>
      </c>
      <c r="AV13" s="66" t="str">
        <f>'Formulário Anual 2024'!$W$8</f>
        <v>Centro-Oeste</v>
      </c>
      <c r="AW13" s="66" t="str">
        <f>'Formulário Anual 2024'!$W$9</f>
        <v>Parceira - Base</v>
      </c>
      <c r="AX13" s="108">
        <f>'Formulário Anual 2024'!$C$10</f>
        <v>0</v>
      </c>
      <c r="AY13" s="108">
        <f>'Formulário Anual 2024'!$W$10</f>
        <v>0</v>
      </c>
      <c r="AZ13" s="66"/>
    </row>
    <row r="14" spans="1:52" ht="12.75" customHeight="1">
      <c r="A14" s="63" t="s">
        <v>82</v>
      </c>
      <c r="B14" s="63" t="s">
        <v>170</v>
      </c>
      <c r="C14" s="64">
        <f>IF('Formulário Anual 2024'!C61="✔",'Formulário Anual 2024'!D61*(1-'Formulário Anual 2024'!$D$69-'Formulário Anual 2024'!$F71),0)</f>
        <v>526.56818888200007</v>
      </c>
      <c r="D14" s="64">
        <f>IF('Formulário Anual 2024'!E61="✔",'Formulário Anual 2024'!F61*(1-'Formulário Anual 2024'!$D$69-'Formulário Anual 2024'!$F71),0)</f>
        <v>301.42679061000001</v>
      </c>
      <c r="E14" s="24"/>
      <c r="F14" s="24"/>
      <c r="G14" s="24"/>
      <c r="H14" s="64">
        <f>IF('Formulário Anual 2024'!G61="✔",'Formulário Anual 2024'!H61*(1-'Formulário Anual 2024'!$D$69-'Formulário Anual 2024'!$F71),0)</f>
        <v>112.482413718</v>
      </c>
      <c r="I14" s="24"/>
      <c r="J14" s="24"/>
      <c r="K14" s="24"/>
      <c r="L14" s="24"/>
      <c r="M14" s="64">
        <f>IF('Formulário Anual 2024'!K61="✔",'Formulário Anual 2024'!L61*(1-'Formulário Anual 2024'!$D$69-'Formulário Anual 2024'!$F71),0)</f>
        <v>0</v>
      </c>
      <c r="N14" s="64">
        <f>IF('Formulário Anual 2024'!M61="✔",'Formulário Anual 2024'!N61*(1-'Formulário Anual 2024'!$D$69-'Formulário Anual 2024'!$F71),0)</f>
        <v>0</v>
      </c>
      <c r="O14" s="64">
        <f>IF('Formulário Anual 2024'!O61="✔",'Formulário Anual 2024'!P61*(1-'Formulário Anual 2024'!$D$69-'Formulário Anual 2024'!$F71),0)</f>
        <v>0</v>
      </c>
      <c r="P14" s="64">
        <f>IF('Formulário Anual 2024'!$Q$58="✔",0,IF('Formulário Anual 2024'!Q61="✔",'Formulário Anual 2024'!R61*(1-'Formulário Anual 2024'!$D$69-'Formulário Anual 2024'!$F71),0))</f>
        <v>0</v>
      </c>
      <c r="Q14" s="64">
        <f>IF('Formulário Anual 2024'!$Q$58="✔",IF('Formulário Anual 2024'!Q61="✔",'Formulário Anual 2024'!R61,0),0)</f>
        <v>204.2</v>
      </c>
      <c r="R14" s="64">
        <f>IF('Formulário Anual 2024'!$S$58="✔",0,IF('Formulário Anual 2024'!S61="✔",'Formulário Anual 2024'!T61*(1-'Formulário Anual 2024'!$D$69-'Formulário Anual 2024'!$F71),0))</f>
        <v>25.955912892000001</v>
      </c>
      <c r="S14" s="24"/>
      <c r="T14" s="24"/>
      <c r="U14" s="24"/>
      <c r="V14" s="24"/>
      <c r="W14" s="64">
        <f>IF('Formulário Anual 2024'!$U$58="✔",0,IF('Formulário Anual 2024'!U61="✔",'Formulário Anual 2024'!V61*(1-'Formulário Anual 2024'!$D$69-'Formulário Anual 2024'!$F71),0))</f>
        <v>0</v>
      </c>
      <c r="X14" s="64">
        <f>IF('Formulário Anual 2024'!$S$58="✔",IF('Formulário Anual 2024'!S61="✔",'Formulário Anual 2024'!T61,0),0)</f>
        <v>0</v>
      </c>
      <c r="Y14" s="24"/>
      <c r="Z14" s="24"/>
      <c r="AA14" s="24"/>
      <c r="AB14" s="24"/>
      <c r="AC14" s="64">
        <f>IF('Formulário Anual 2024'!$U$58="✔",IF('Formulário Anual 2024'!U61="✔",'Formulário Anual 2024'!V61,0),0)</f>
        <v>0</v>
      </c>
      <c r="AD14" s="64">
        <f>IF('Formulário Anual 2024'!W61="✔",'Formulário Anual 2024'!X61,0)</f>
        <v>0</v>
      </c>
      <c r="AE14" s="64">
        <f>IF('Formulário Anual 2024'!Y61="✔",'Formulário Anual 2024'!Z61,0)</f>
        <v>0</v>
      </c>
      <c r="AF14" s="64">
        <f>IF('Formulário Anual 2024'!AA61="✔",'Formulário Anual 2024'!AB61,0)</f>
        <v>0</v>
      </c>
      <c r="AG14" s="64">
        <f>IF('Formulário Anual 2024'!AC61="✔",'Formulário Anual 2024'!AD61,0)</f>
        <v>0</v>
      </c>
      <c r="AH14" s="64">
        <f>IF('Formulário Anual 2024'!AE61="✔",'Formulário Anual 2024'!AF61,0)</f>
        <v>0</v>
      </c>
      <c r="AI14" s="24"/>
      <c r="AJ14" s="24"/>
      <c r="AK14" s="64">
        <f>IF('Formulário Anual 2024'!I61="✔",'Formulário Anual 2024'!J61,0)</f>
        <v>103.76</v>
      </c>
      <c r="AL14" s="64">
        <f>'Formulário Anual 2024'!AG61</f>
        <v>1731.03</v>
      </c>
      <c r="AM14" s="64">
        <f t="shared" si="0"/>
        <v>1144.67739321</v>
      </c>
      <c r="AN14" s="64">
        <f t="shared" si="1"/>
        <v>1274.393306102</v>
      </c>
      <c r="AO14" s="106" t="str">
        <f>'Formulário Anual 2024'!$D$27</f>
        <v>20%</v>
      </c>
      <c r="AP14" s="107">
        <f>'Formulário Anual 2024'!$H$150</f>
        <v>0.1208814</v>
      </c>
      <c r="AQ14" s="107">
        <f t="shared" si="2"/>
        <v>0.32088139999999998</v>
      </c>
      <c r="AR14" s="106">
        <f>'Formulário Anual 2024'!B61</f>
        <v>45</v>
      </c>
      <c r="AS14" s="64">
        <f t="shared" si="3"/>
        <v>57347.698774589997</v>
      </c>
      <c r="AT14" s="108" t="str">
        <f>'Formulário Anual 2024'!$C$8</f>
        <v>PAPELARIA E LIVRARIA OMEGA EIRELI ME -Jandyra</v>
      </c>
      <c r="AU14" s="108" t="str">
        <f>'Formulário Anual 2024'!$C$9</f>
        <v>29.271.264/0001-61</v>
      </c>
      <c r="AV14" s="66" t="str">
        <f>'Formulário Anual 2024'!$W$8</f>
        <v>Centro-Oeste</v>
      </c>
      <c r="AW14" s="66" t="str">
        <f>'Formulário Anual 2024'!$W$9</f>
        <v>Parceira - Base</v>
      </c>
      <c r="AX14" s="108">
        <f>'Formulário Anual 2024'!$C$10</f>
        <v>0</v>
      </c>
      <c r="AY14" s="108">
        <f>'Formulário Anual 2024'!$W$10</f>
        <v>0</v>
      </c>
      <c r="AZ14" s="66"/>
    </row>
    <row r="15" spans="1:52" ht="12.75" customHeight="1">
      <c r="A15" s="63" t="s">
        <v>83</v>
      </c>
      <c r="B15" s="63" t="s">
        <v>170</v>
      </c>
      <c r="C15" s="64">
        <f>IF('Formulário Anual 2024'!C62="✔",'Formulário Anual 2024'!D62*(1-'Formulário Anual 2024'!$D$69-'Formulário Anual 2024'!$F72),0)</f>
        <v>526.56818888200007</v>
      </c>
      <c r="D15" s="64">
        <f>IF('Formulário Anual 2024'!E62="✔",'Formulário Anual 2024'!F62*(1-'Formulário Anual 2024'!$D$69-'Formulário Anual 2024'!$F72),0)</f>
        <v>301.42679061000001</v>
      </c>
      <c r="E15" s="24"/>
      <c r="F15" s="24"/>
      <c r="G15" s="24"/>
      <c r="H15" s="64">
        <f>IF('Formulário Anual 2024'!G62="✔",'Formulário Anual 2024'!H62*(1-'Formulário Anual 2024'!$D$69-'Formulário Anual 2024'!$F72),0)</f>
        <v>112.482413718</v>
      </c>
      <c r="I15" s="24"/>
      <c r="J15" s="24"/>
      <c r="K15" s="24"/>
      <c r="L15" s="24"/>
      <c r="M15" s="64">
        <f>IF('Formulário Anual 2024'!K62="✔",'Formulário Anual 2024'!L62*(1-'Formulário Anual 2024'!$D$69-'Formulário Anual 2024'!$F72),0)</f>
        <v>0</v>
      </c>
      <c r="N15" s="64">
        <f>IF('Formulário Anual 2024'!M62="✔",'Formulário Anual 2024'!N62*(1-'Formulário Anual 2024'!$D$69-'Formulário Anual 2024'!$F72),0)</f>
        <v>0</v>
      </c>
      <c r="O15" s="64">
        <f>IF('Formulário Anual 2024'!O62="✔",'Formulário Anual 2024'!P62*(1-'Formulário Anual 2024'!$D$69-'Formulário Anual 2024'!$F72),0)</f>
        <v>0</v>
      </c>
      <c r="P15" s="64">
        <f>IF('Formulário Anual 2024'!$Q$58="✔",0,IF('Formulário Anual 2024'!Q62="✔",'Formulário Anual 2024'!R62*(1-'Formulário Anual 2024'!$D$69-'Formulário Anual 2024'!$F72),0))</f>
        <v>0</v>
      </c>
      <c r="Q15" s="64">
        <f>IF('Formulário Anual 2024'!$Q$58="✔",IF('Formulário Anual 2024'!Q62="✔",'Formulário Anual 2024'!R62,0),0)</f>
        <v>204.2</v>
      </c>
      <c r="R15" s="64">
        <f>IF('Formulário Anual 2024'!$S$58="✔",0,IF('Formulário Anual 2024'!S62="✔",'Formulário Anual 2024'!T62*(1-'Formulário Anual 2024'!$D$69-'Formulário Anual 2024'!$F72),0))</f>
        <v>25.955912892000001</v>
      </c>
      <c r="S15" s="24"/>
      <c r="T15" s="24"/>
      <c r="U15" s="24"/>
      <c r="V15" s="24"/>
      <c r="W15" s="64">
        <f>IF('Formulário Anual 2024'!$U$58="✔",0,IF('Formulário Anual 2024'!U62="✔",'Formulário Anual 2024'!V62*(1-'Formulário Anual 2024'!$D$69-'Formulário Anual 2024'!$F72),0))</f>
        <v>0</v>
      </c>
      <c r="X15" s="64">
        <f>IF('Formulário Anual 2024'!$S$58="✔",IF('Formulário Anual 2024'!S62="✔",'Formulário Anual 2024'!T62,0),0)</f>
        <v>0</v>
      </c>
      <c r="Y15" s="24"/>
      <c r="Z15" s="24"/>
      <c r="AA15" s="24"/>
      <c r="AB15" s="24"/>
      <c r="AC15" s="64">
        <f>IF('Formulário Anual 2024'!$U$58="✔",IF('Formulário Anual 2024'!U62="✔",'Formulário Anual 2024'!V62,0),0)</f>
        <v>0</v>
      </c>
      <c r="AD15" s="64">
        <f>IF('Formulário Anual 2024'!W62="✔",'Formulário Anual 2024'!X62,0)</f>
        <v>0</v>
      </c>
      <c r="AE15" s="64">
        <f>IF('Formulário Anual 2024'!Y62="✔",'Formulário Anual 2024'!Z62,0)</f>
        <v>0</v>
      </c>
      <c r="AF15" s="64">
        <f>IF('Formulário Anual 2024'!AA62="✔",'Formulário Anual 2024'!AB62,0)</f>
        <v>0</v>
      </c>
      <c r="AG15" s="64">
        <f>IF('Formulário Anual 2024'!AC62="✔",'Formulário Anual 2024'!AD62,0)</f>
        <v>0</v>
      </c>
      <c r="AH15" s="64">
        <f>IF('Formulário Anual 2024'!AE62="✔",'Formulário Anual 2024'!AF62,0)</f>
        <v>0</v>
      </c>
      <c r="AI15" s="24"/>
      <c r="AJ15" s="24"/>
      <c r="AK15" s="64">
        <f>IF('Formulário Anual 2024'!I62="✔",'Formulário Anual 2024'!J62,0)</f>
        <v>103.76</v>
      </c>
      <c r="AL15" s="64">
        <f>'Formulário Anual 2024'!AG62</f>
        <v>1731.03</v>
      </c>
      <c r="AM15" s="64">
        <f t="shared" si="0"/>
        <v>1144.67739321</v>
      </c>
      <c r="AN15" s="64">
        <f t="shared" si="1"/>
        <v>1274.393306102</v>
      </c>
      <c r="AO15" s="106" t="str">
        <f>'Formulário Anual 2024'!$D$27</f>
        <v>20%</v>
      </c>
      <c r="AP15" s="107">
        <f>'Formulário Anual 2024'!$H$150</f>
        <v>0.1208814</v>
      </c>
      <c r="AQ15" s="107">
        <f t="shared" si="2"/>
        <v>0.32088139999999998</v>
      </c>
      <c r="AR15" s="106">
        <f>'Formulário Anual 2024'!B62</f>
        <v>40</v>
      </c>
      <c r="AS15" s="64">
        <f t="shared" si="3"/>
        <v>50975.732244079998</v>
      </c>
      <c r="AT15" s="108" t="str">
        <f>'Formulário Anual 2024'!$C$8</f>
        <v>PAPELARIA E LIVRARIA OMEGA EIRELI ME -Jandyra</v>
      </c>
      <c r="AU15" s="108" t="str">
        <f>'Formulário Anual 2024'!$C$9</f>
        <v>29.271.264/0001-61</v>
      </c>
      <c r="AV15" s="66" t="str">
        <f>'Formulário Anual 2024'!$W$8</f>
        <v>Centro-Oeste</v>
      </c>
      <c r="AW15" s="66" t="str">
        <f>'Formulário Anual 2024'!$W$9</f>
        <v>Parceira - Base</v>
      </c>
      <c r="AX15" s="108">
        <f>'Formulário Anual 2024'!$C$10</f>
        <v>0</v>
      </c>
      <c r="AY15" s="108">
        <f>'Formulário Anual 2024'!$W$10</f>
        <v>0</v>
      </c>
      <c r="AZ15" s="66"/>
    </row>
    <row r="16" spans="1:52" ht="12.75" customHeight="1">
      <c r="A16" s="63" t="s">
        <v>87</v>
      </c>
      <c r="B16" s="63" t="s">
        <v>171</v>
      </c>
      <c r="C16" s="64">
        <f>IF('Formulário Anual 2024'!C78="✔",'Formulário Anual 2024'!D78*(1-'Formulário Anual 2024'!$D$86-'Formulário Anual 2024'!$F86),0)</f>
        <v>572.30682659199999</v>
      </c>
      <c r="D16" s="64">
        <f>IF('Formulário Anual 2024'!E78="✔",'Formulário Anual 2024'!F78*(1-'Formulário Anual 2024'!$D$86-'Formulário Anual 2024'!$F86),0)</f>
        <v>463.09097334000001</v>
      </c>
      <c r="E16" s="24"/>
      <c r="F16" s="24"/>
      <c r="G16" s="24"/>
      <c r="H16" s="64">
        <f>IF('Formulário Anual 2024'!G78="✔",'Formulário Anual 2024'!H78*(1-'Formulário Anual 2024'!$D$86-'Formulário Anual 2024'!$F86),0)</f>
        <v>112.482413718</v>
      </c>
      <c r="I16" s="64">
        <f>IF('Formulário Anual 2024'!I78="✔",'Formulário Anual 2024'!J78*(1-'Formulário Anual 2024'!$D$86-'Formulário Anual 2024'!$F86),0)</f>
        <v>37.297193512</v>
      </c>
      <c r="J16" s="24"/>
      <c r="K16" s="24"/>
      <c r="L16" s="64">
        <f>IF('Formulário Anual 2024'!K78="✔",'Formulário Anual 2024'!L78*(1-'Formulário Anual 2024'!$D$86-'Formulário Anual 2024'!$F86),0)</f>
        <v>317.644142778</v>
      </c>
      <c r="M16" s="24"/>
      <c r="N16" s="24"/>
      <c r="O16" s="24"/>
      <c r="P16" s="64">
        <f>IF('Formulário Anual 2024'!$M$77="✔",0,IF('Formulário Anual 2024'!M78="✔",'Formulário Anual 2024'!N78*(1-'Formulário Anual 2024'!$D$86-'Formulário Anual 2024'!$F86),0))</f>
        <v>276.543885106</v>
      </c>
      <c r="Q16" s="64">
        <f>IF('Formulário Anual 2024'!$M$77="✔",IF('Formulário Anual 2024'!M78="✔",'Formulário Anual 2024'!N78,0),0)</f>
        <v>0</v>
      </c>
      <c r="R16" s="64">
        <f>IF('Formulário Anual 2024'!$O$77="✔",0,IF('Formulário Anual 2024'!O78="✔",'Formulário Anual 2024'!P78*(1-'Formulário Anual 2024'!$D$86-'Formulário Anual 2024'!$F86),0))</f>
        <v>25.955912892000001</v>
      </c>
      <c r="S16" s="24"/>
      <c r="T16" s="24"/>
      <c r="U16" s="24"/>
      <c r="V16" s="24"/>
      <c r="W16" s="24"/>
      <c r="X16" s="64">
        <f>IF('Formulário Anual 2024'!$O$77="✔",IF('Formulário Anual 2024'!O78="✔",'Formulário Anual 2024'!P78,0),0)</f>
        <v>0</v>
      </c>
      <c r="Y16" s="24"/>
      <c r="Z16" s="24"/>
      <c r="AA16" s="24"/>
      <c r="AB16" s="24"/>
      <c r="AC16" s="24"/>
      <c r="AD16" s="64">
        <f>IF('Formulário Anual 2024'!Q78="✔",'Formulário Anual 2024'!R78,0)</f>
        <v>0</v>
      </c>
      <c r="AE16" s="64">
        <f>IF('Formulário Anual 2024'!S78="✔",'Formulário Anual 2024'!T78,0)</f>
        <v>0</v>
      </c>
      <c r="AF16" s="64">
        <f>IF('Formulário Anual 2024'!U78="✔",'Formulário Anual 2024'!V78,0)</f>
        <v>0</v>
      </c>
      <c r="AG16" s="64">
        <f>IF('Formulário Anual 2024'!W78="✔",'Formulário Anual 2024'!X78,0)</f>
        <v>0</v>
      </c>
      <c r="AH16" s="64">
        <f>IF('Formulário Anual 2024'!Y78="✔",'Formulário Anual 2024'!Z78,0)</f>
        <v>0</v>
      </c>
      <c r="AI16" s="24"/>
      <c r="AJ16" s="24"/>
      <c r="AK16" s="24"/>
      <c r="AL16" s="64">
        <f>'Formulário Anual 2024'!AA78</f>
        <v>2658.33</v>
      </c>
      <c r="AM16" s="64">
        <f t="shared" si="0"/>
        <v>1779.3654350460001</v>
      </c>
      <c r="AN16" s="64">
        <f t="shared" si="1"/>
        <v>1805.3213479380001</v>
      </c>
      <c r="AO16" s="106" t="str">
        <f>'Formulário Anual 2024'!$D$27</f>
        <v>20%</v>
      </c>
      <c r="AP16" s="107">
        <f>'Formulário Anual 2024'!$H$150</f>
        <v>0.1208814</v>
      </c>
      <c r="AQ16" s="107">
        <f t="shared" si="2"/>
        <v>0.32088139999999998</v>
      </c>
      <c r="AR16" s="106">
        <f>'Formulário Anual 2024'!B78</f>
        <v>30</v>
      </c>
      <c r="AS16" s="64">
        <f t="shared" si="3"/>
        <v>54159.640438140006</v>
      </c>
      <c r="AT16" s="108" t="str">
        <f>'Formulário Anual 2024'!$C$8</f>
        <v>PAPELARIA E LIVRARIA OMEGA EIRELI ME -Jandyra</v>
      </c>
      <c r="AU16" s="108" t="str">
        <f>'Formulário Anual 2024'!$C$9</f>
        <v>29.271.264/0001-61</v>
      </c>
      <c r="AV16" s="66" t="str">
        <f>'Formulário Anual 2024'!$W$8</f>
        <v>Centro-Oeste</v>
      </c>
      <c r="AW16" s="66" t="str">
        <f>'Formulário Anual 2024'!$W$9</f>
        <v>Parceira - Base</v>
      </c>
      <c r="AX16" s="108">
        <f>'Formulário Anual 2024'!$C$10</f>
        <v>0</v>
      </c>
      <c r="AY16" s="108">
        <f>'Formulário Anual 2024'!$W$10</f>
        <v>0</v>
      </c>
      <c r="AZ16" s="66"/>
    </row>
    <row r="17" spans="1:52" ht="12.75" customHeight="1">
      <c r="A17" s="63" t="s">
        <v>88</v>
      </c>
      <c r="B17" s="63" t="s">
        <v>171</v>
      </c>
      <c r="C17" s="64">
        <f>IF('Formulário Anual 2024'!C79="✔",'Formulário Anual 2024'!D79*(1-'Formulário Anual 2024'!$D$86-'Formulário Anual 2024'!$F87),0)</f>
        <v>572.30682659199999</v>
      </c>
      <c r="D17" s="64">
        <f>IF('Formulário Anual 2024'!E79="✔",'Formulário Anual 2024'!F79*(1-'Formulário Anual 2024'!$D$86-'Formulário Anual 2024'!$F87),0)</f>
        <v>463.09097334000001</v>
      </c>
      <c r="E17" s="24"/>
      <c r="F17" s="24"/>
      <c r="G17" s="24"/>
      <c r="H17" s="64">
        <f>IF('Formulário Anual 2024'!G79="✔",'Formulário Anual 2024'!H79*(1-'Formulário Anual 2024'!$D$86-'Formulário Anual 2024'!$F87),0)</f>
        <v>112.482413718</v>
      </c>
      <c r="I17" s="64">
        <f>IF('Formulário Anual 2024'!I79="✔",'Formulário Anual 2024'!J79*(1-'Formulário Anual 2024'!$D$86-'Formulário Anual 2024'!$F87),0)</f>
        <v>37.297193512</v>
      </c>
      <c r="J17" s="24"/>
      <c r="K17" s="24"/>
      <c r="L17" s="64">
        <f>IF('Formulário Anual 2024'!K79="✔",'Formulário Anual 2024'!L79*(1-'Formulário Anual 2024'!$D$86-'Formulário Anual 2024'!$F87),0)</f>
        <v>317.644142778</v>
      </c>
      <c r="M17" s="24"/>
      <c r="N17" s="24"/>
      <c r="O17" s="24"/>
      <c r="P17" s="64">
        <f>IF('Formulário Anual 2024'!$M$77="✔",0,IF('Formulário Anual 2024'!M79="✔",'Formulário Anual 2024'!N79*(1-'Formulário Anual 2024'!$D$86-'Formulário Anual 2024'!$F87),0))</f>
        <v>276.543885106</v>
      </c>
      <c r="Q17" s="64">
        <f>IF('Formulário Anual 2024'!$M$77="✔",IF('Formulário Anual 2024'!M79="✔",'Formulário Anual 2024'!N79,0),0)</f>
        <v>0</v>
      </c>
      <c r="R17" s="64">
        <f>IF('Formulário Anual 2024'!$O$77="✔",0,IF('Formulário Anual 2024'!O79="✔",'Formulário Anual 2024'!P79*(1-'Formulário Anual 2024'!$D$86-'Formulário Anual 2024'!$F87),0))</f>
        <v>25.955912892000001</v>
      </c>
      <c r="S17" s="24"/>
      <c r="T17" s="24"/>
      <c r="U17" s="24"/>
      <c r="V17" s="24"/>
      <c r="W17" s="24"/>
      <c r="X17" s="64">
        <f>IF('Formulário Anual 2024'!$O$77="✔",IF('Formulário Anual 2024'!O79="✔",'Formulário Anual 2024'!P79,0),0)</f>
        <v>0</v>
      </c>
      <c r="Y17" s="24"/>
      <c r="Z17" s="24"/>
      <c r="AA17" s="24"/>
      <c r="AB17" s="24"/>
      <c r="AC17" s="24"/>
      <c r="AD17" s="64">
        <f>IF('Formulário Anual 2024'!Q79="✔",'Formulário Anual 2024'!R79,0)</f>
        <v>0</v>
      </c>
      <c r="AE17" s="64">
        <f>IF('Formulário Anual 2024'!S79="✔",'Formulário Anual 2024'!T79,0)</f>
        <v>0</v>
      </c>
      <c r="AF17" s="64">
        <f>IF('Formulário Anual 2024'!U79="✔",'Formulário Anual 2024'!V79,0)</f>
        <v>0</v>
      </c>
      <c r="AG17" s="64">
        <f>IF('Formulário Anual 2024'!W79="✔",'Formulário Anual 2024'!X79,0)</f>
        <v>0</v>
      </c>
      <c r="AH17" s="64">
        <f>IF('Formulário Anual 2024'!Y79="✔",'Formulário Anual 2024'!Z79,0)</f>
        <v>0</v>
      </c>
      <c r="AI17" s="24"/>
      <c r="AJ17" s="24"/>
      <c r="AK17" s="24"/>
      <c r="AL17" s="64">
        <f>'Formulário Anual 2024'!AA79</f>
        <v>2658.33</v>
      </c>
      <c r="AM17" s="64">
        <f t="shared" si="0"/>
        <v>1779.3654350460001</v>
      </c>
      <c r="AN17" s="64">
        <f t="shared" si="1"/>
        <v>1805.3213479380001</v>
      </c>
      <c r="AO17" s="106" t="str">
        <f>'Formulário Anual 2024'!$D$27</f>
        <v>20%</v>
      </c>
      <c r="AP17" s="107">
        <f>'Formulário Anual 2024'!$H$150</f>
        <v>0.1208814</v>
      </c>
      <c r="AQ17" s="107">
        <f t="shared" si="2"/>
        <v>0.32088139999999998</v>
      </c>
      <c r="AR17" s="106">
        <f>'Formulário Anual 2024'!B79</f>
        <v>40</v>
      </c>
      <c r="AS17" s="64">
        <f t="shared" si="3"/>
        <v>72212.853917519999</v>
      </c>
      <c r="AT17" s="108" t="str">
        <f>'Formulário Anual 2024'!$C$8</f>
        <v>PAPELARIA E LIVRARIA OMEGA EIRELI ME -Jandyra</v>
      </c>
      <c r="AU17" s="108" t="str">
        <f>'Formulário Anual 2024'!$C$9</f>
        <v>29.271.264/0001-61</v>
      </c>
      <c r="AV17" s="66" t="str">
        <f>'Formulário Anual 2024'!$W$8</f>
        <v>Centro-Oeste</v>
      </c>
      <c r="AW17" s="66" t="str">
        <f>'Formulário Anual 2024'!$W$9</f>
        <v>Parceira - Base</v>
      </c>
      <c r="AX17" s="108">
        <f>'Formulário Anual 2024'!$C$10</f>
        <v>0</v>
      </c>
      <c r="AY17" s="108">
        <f>'Formulário Anual 2024'!$W$10</f>
        <v>0</v>
      </c>
      <c r="AZ17" s="66"/>
    </row>
    <row r="18" spans="1:52" ht="12.75" customHeight="1">
      <c r="A18" s="63" t="s">
        <v>92</v>
      </c>
      <c r="B18" s="63" t="s">
        <v>171</v>
      </c>
      <c r="C18" s="64">
        <f>IF('Formulário Anual 2024'!C93="✔",'Formulário Anual 2024'!D93*(1-'Formulário Anual 2024'!$D$100-'Formulário Anual 2024'!$F100),0)</f>
        <v>572.30682659199999</v>
      </c>
      <c r="D18" s="64">
        <f>IF('Formulário Anual 2024'!E93="✔",'Formulário Anual 2024'!F93*(1-'Formulário Anual 2024'!$D$100-'Formulário Anual 2024'!$F100),0)</f>
        <v>737.89631482999994</v>
      </c>
      <c r="E18" s="24"/>
      <c r="F18" s="24"/>
      <c r="G18" s="24"/>
      <c r="H18" s="64">
        <f>IF('Formulário Anual 2024'!G93="✔",'Formulário Anual 2024'!H93*(1-'Formulário Anual 2024'!$D$100-'Formulário Anual 2024'!$F100),0)</f>
        <v>112.482413718</v>
      </c>
      <c r="I18" s="24"/>
      <c r="J18" s="64">
        <f>IF('Formulário Anual 2024'!I93="✔",'Formulário Anual 2024'!J93*(1-'Formulário Anual 2024'!$D$100-'Formulário Anual 2024'!$F100),0)</f>
        <v>186.458802816</v>
      </c>
      <c r="K18" s="64">
        <f>IF('Formulário Anual 2024'!K93="✔",'Formulário Anual 2024'!L93*(1-'Formulário Anual 2024'!$D$100-'Formulário Anual 2024'!$F100),0)</f>
        <v>18.417696432</v>
      </c>
      <c r="L18" s="64">
        <f>IF('Formulário Anual 2024'!M93="✔",'Formulário Anual 2024'!N93*(1-'Formulário Anual 2024'!$D$100-'Formulário Anual 2024'!$F100),0)</f>
        <v>0</v>
      </c>
      <c r="M18" s="24"/>
      <c r="N18" s="24"/>
      <c r="O18" s="24"/>
      <c r="P18" s="64">
        <f>IF('Formulário Anual 2024'!$O$92="✔",0,IF('Formulário Anual 2024'!O93="✔",'Formulário Anual 2024'!P93*(1-'Formulário Anual 2024'!$D$100-'Formulário Anual 2024'!$F100),0))</f>
        <v>276.543885106</v>
      </c>
      <c r="Q18" s="64">
        <f>IF('Formulário Anual 2024'!$O$92="✔",IF('Formulário Anual 2024'!O93="✔",'Formulário Anual 2024'!P93,0),0)</f>
        <v>0</v>
      </c>
      <c r="R18" s="64">
        <f>IF('Formulário Anual 2024'!$Q$92="✔",0,IF('Formulário Anual 2024'!Q93="✔",'Formulário Anual 2024'!R93*(1-'Formulário Anual 2024'!$D$100-'Formulário Anual 2024'!$F100),0))</f>
        <v>25.955912892000001</v>
      </c>
      <c r="S18" s="24"/>
      <c r="T18" s="24"/>
      <c r="U18" s="24"/>
      <c r="V18" s="24"/>
      <c r="W18" s="24"/>
      <c r="X18" s="64">
        <f>IF('Formulário Anual 2024'!$Q$92="✔",IF('Formulário Anual 2024'!Q93="✔",'Formulário Anual 2024'!R93,0),0)</f>
        <v>0</v>
      </c>
      <c r="Y18" s="24"/>
      <c r="Z18" s="24"/>
      <c r="AA18" s="24"/>
      <c r="AB18" s="24"/>
      <c r="AC18" s="24"/>
      <c r="AD18" s="64">
        <f>IF('Formulário Anual 2024'!S93="✔",'Formulário Anual 2024'!T93,0)</f>
        <v>0</v>
      </c>
      <c r="AE18" s="64">
        <f>IF('Formulário Anual 2024'!U93="✔",'Formulário Anual 2024'!V93,0)</f>
        <v>0</v>
      </c>
      <c r="AF18" s="64">
        <f>IF('Formulário Anual 2024'!W93="✔",'Formulário Anual 2024'!X93,0)</f>
        <v>0</v>
      </c>
      <c r="AG18" s="64">
        <f>IF('Formulário Anual 2024'!Y93="✔",'Formulário Anual 2024'!Z93,0)</f>
        <v>0</v>
      </c>
      <c r="AH18" s="64">
        <f>IF('Formulário Anual 2024'!AA93="✔",'Formulário Anual 2024'!AB93,0)</f>
        <v>0</v>
      </c>
      <c r="AI18" s="24"/>
      <c r="AJ18" s="24"/>
      <c r="AK18" s="24"/>
      <c r="AL18" s="64">
        <f>'Formulário Anual 2024'!AC93</f>
        <v>2842.0099999999998</v>
      </c>
      <c r="AM18" s="64">
        <f t="shared" si="0"/>
        <v>1904.105939494</v>
      </c>
      <c r="AN18" s="64">
        <f t="shared" si="1"/>
        <v>1930.0618523860001</v>
      </c>
      <c r="AO18" s="106" t="str">
        <f>'Formulário Anual 2024'!$D$27</f>
        <v>20%</v>
      </c>
      <c r="AP18" s="107">
        <f>'Formulário Anual 2024'!$H$150</f>
        <v>0.1208814</v>
      </c>
      <c r="AQ18" s="107">
        <f t="shared" si="2"/>
        <v>0.32088139999999998</v>
      </c>
      <c r="AR18" s="106">
        <f>'Formulário Anual 2024'!B93</f>
        <v>25</v>
      </c>
      <c r="AS18" s="64">
        <f t="shared" si="3"/>
        <v>48251.546309650003</v>
      </c>
      <c r="AT18" s="108" t="str">
        <f>'Formulário Anual 2024'!$C$8</f>
        <v>PAPELARIA E LIVRARIA OMEGA EIRELI ME -Jandyra</v>
      </c>
      <c r="AU18" s="108" t="str">
        <f>'Formulário Anual 2024'!$C$9</f>
        <v>29.271.264/0001-61</v>
      </c>
      <c r="AV18" s="66" t="str">
        <f>'Formulário Anual 2024'!$W$8</f>
        <v>Centro-Oeste</v>
      </c>
      <c r="AW18" s="66" t="str">
        <f>'Formulário Anual 2024'!$W$9</f>
        <v>Parceira - Base</v>
      </c>
      <c r="AX18" s="108">
        <f>'Formulário Anual 2024'!$C$10</f>
        <v>0</v>
      </c>
      <c r="AY18" s="108">
        <f>'Formulário Anual 2024'!$W$10</f>
        <v>0</v>
      </c>
      <c r="AZ18" s="66"/>
    </row>
    <row r="19" spans="1:52" ht="12.75" customHeight="1">
      <c r="A19" s="63" t="s">
        <v>96</v>
      </c>
      <c r="B19" s="63" t="s">
        <v>93</v>
      </c>
      <c r="C19" s="64">
        <f>IF('Formulário Anual 2024'!C106="✔",'Formulário Anual 2024'!D106*(1-'Formulário Anual 2024'!$D$114-'Formulário Anual 2024'!$F114),0)</f>
        <v>0</v>
      </c>
      <c r="D19" s="64">
        <f>IF('Formulário Anual 2024'!E106="✔",'Formulário Anual 2024'!F106*(1-'Formulário Anual 2024'!$D$114-'Formulário Anual 2024'!$F114),0)</f>
        <v>0</v>
      </c>
      <c r="E19" s="24"/>
      <c r="F19" s="24"/>
      <c r="G19" s="24"/>
      <c r="H19" s="64">
        <f>IF('Formulário Anual 2024'!G106="✔",'Formulário Anual 2024'!H106*(1-'Formulário Anual 2024'!$D$114-'Formulário Anual 2024'!$F114),0)</f>
        <v>0</v>
      </c>
      <c r="I19" s="24"/>
      <c r="J19" s="64">
        <f>IF('Formulário Anual 2024'!I106="✔",'Formulário Anual 2024'!J106*(1-'Formulário Anual 2024'!$D$114-'Formulário Anual 2024'!$F114),0)</f>
        <v>0</v>
      </c>
      <c r="K19" s="64">
        <f>IF('Formulário Anual 2024'!K106="✔",'Formulário Anual 2024'!L106*(1-'Formulário Anual 2024'!$D$114-'Formulário Anual 2024'!$F114),0)</f>
        <v>0</v>
      </c>
      <c r="L19" s="24"/>
      <c r="M19" s="24"/>
      <c r="N19" s="24"/>
      <c r="O19" s="24"/>
      <c r="P19" s="24"/>
      <c r="Q19" s="24"/>
      <c r="R19" s="64">
        <f>IF('Formulário Anual 2024'!M$105="✔",0,IF('Formulário Anual 2024'!M106="✔",'Formulário Anual 2024'!N106*(1-'Formulário Anual 2024'!$D$114-'Formulário Anual 2024'!$F114),0))</f>
        <v>0</v>
      </c>
      <c r="S19" s="24"/>
      <c r="T19" s="24"/>
      <c r="U19" s="24"/>
      <c r="V19" s="24"/>
      <c r="W19" s="24"/>
      <c r="X19" s="64">
        <f>IF('Formulário Anual 2024'!$M$105="✔",IF('Formulário Anual 2024'!M106="✔",'Formulário Anual 2024'!N106,0),0)</f>
        <v>0</v>
      </c>
      <c r="Y19" s="24"/>
      <c r="Z19" s="24"/>
      <c r="AA19" s="24"/>
      <c r="AB19" s="24"/>
      <c r="AC19" s="24"/>
      <c r="AD19" s="64">
        <f>IF('Formulário Anual 2024'!O106="✔",'Formulário Anual 2024'!P106,0)</f>
        <v>0</v>
      </c>
      <c r="AE19" s="64">
        <f>IF('Formulário Anual 2024'!Q106="✔",'Formulário Anual 2024'!R106,0)</f>
        <v>0</v>
      </c>
      <c r="AF19" s="64">
        <f>IF('Formulário Anual 2024'!S106="✔",'Formulário Anual 2024'!T106,0)</f>
        <v>0</v>
      </c>
      <c r="AG19" s="64">
        <f>IF('Formulário Anual 2024'!U106="✔",'Formulário Anual 2024'!V106,0)</f>
        <v>0</v>
      </c>
      <c r="AH19" s="24"/>
      <c r="AI19" s="24"/>
      <c r="AJ19" s="24"/>
      <c r="AK19" s="24"/>
      <c r="AL19" s="64">
        <f>'Formulário Anual 2024'!W106</f>
        <v>0</v>
      </c>
      <c r="AM19" s="64">
        <f t="shared" si="0"/>
        <v>0</v>
      </c>
      <c r="AN19" s="64">
        <f t="shared" si="1"/>
        <v>0</v>
      </c>
      <c r="AO19" s="106" t="str">
        <f>'Formulário Anual 2024'!$D$27</f>
        <v>20%</v>
      </c>
      <c r="AP19" s="107">
        <f>'Formulário Anual 2024'!$H$150</f>
        <v>0.1208814</v>
      </c>
      <c r="AQ19" s="107">
        <f t="shared" si="2"/>
        <v>0.32088139999999998</v>
      </c>
      <c r="AR19" s="106">
        <f>'Formulário Anual 2024'!B106</f>
        <v>0</v>
      </c>
      <c r="AS19" s="64">
        <f t="shared" si="3"/>
        <v>0</v>
      </c>
      <c r="AT19" s="108" t="str">
        <f>'Formulário Anual 2024'!$C$8</f>
        <v>PAPELARIA E LIVRARIA OMEGA EIRELI ME -Jandyra</v>
      </c>
      <c r="AU19" s="108" t="str">
        <f>'Formulário Anual 2024'!$C$9</f>
        <v>29.271.264/0001-61</v>
      </c>
      <c r="AV19" s="66" t="str">
        <f>'Formulário Anual 2024'!$W$8</f>
        <v>Centro-Oeste</v>
      </c>
      <c r="AW19" s="66" t="str">
        <f>'Formulário Anual 2024'!$W$9</f>
        <v>Parceira - Base</v>
      </c>
      <c r="AX19" s="108">
        <f>'Formulário Anual 2024'!$C$10</f>
        <v>0</v>
      </c>
      <c r="AY19" s="108">
        <f>'Formulário Anual 2024'!$W$10</f>
        <v>0</v>
      </c>
      <c r="AZ19" s="66"/>
    </row>
    <row r="20" spans="1:52" ht="12.75" customHeight="1">
      <c r="A20" s="63" t="s">
        <v>97</v>
      </c>
      <c r="B20" s="63" t="s">
        <v>93</v>
      </c>
      <c r="C20" s="64">
        <f>IF('Formulário Anual 2024'!C107="✔",'Formulário Anual 2024'!D107*(1-'Formulário Anual 2024'!$D$114-'Formulário Anual 2024'!$F115),0)</f>
        <v>0</v>
      </c>
      <c r="D20" s="24"/>
      <c r="E20" s="24"/>
      <c r="F20" s="24"/>
      <c r="G20" s="24"/>
      <c r="H20" s="24"/>
      <c r="I20" s="24"/>
      <c r="J20" s="64">
        <f>IF('Formulário Anual 2024'!I107="✔",'Formulário Anual 2024'!J107*(1-'Formulário Anual 2024'!$D$114-'Formulário Anual 2024'!$F115),0)</f>
        <v>0</v>
      </c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64">
        <f>'Formulário Anual 2024'!W107</f>
        <v>0</v>
      </c>
      <c r="AM20" s="64">
        <f t="shared" si="0"/>
        <v>0</v>
      </c>
      <c r="AN20" s="64">
        <f t="shared" si="1"/>
        <v>0</v>
      </c>
      <c r="AO20" s="106" t="str">
        <f>'Formulário Anual 2024'!$D$27</f>
        <v>20%</v>
      </c>
      <c r="AP20" s="107">
        <f>'Formulário Anual 2024'!$H$150</f>
        <v>0.1208814</v>
      </c>
      <c r="AQ20" s="107">
        <f t="shared" si="2"/>
        <v>0.32088139999999998</v>
      </c>
      <c r="AR20" s="106">
        <f>'Formulário Anual 2024'!B107</f>
        <v>0</v>
      </c>
      <c r="AS20" s="64">
        <f t="shared" si="3"/>
        <v>0</v>
      </c>
      <c r="AT20" s="108" t="str">
        <f>'Formulário Anual 2024'!$C$8</f>
        <v>PAPELARIA E LIVRARIA OMEGA EIRELI ME -Jandyra</v>
      </c>
      <c r="AU20" s="108" t="str">
        <f>'Formulário Anual 2024'!$C$9</f>
        <v>29.271.264/0001-61</v>
      </c>
      <c r="AV20" s="66" t="str">
        <f>'Formulário Anual 2024'!$W$8</f>
        <v>Centro-Oeste</v>
      </c>
      <c r="AW20" s="66" t="str">
        <f>'Formulário Anual 2024'!$W$9</f>
        <v>Parceira - Base</v>
      </c>
      <c r="AX20" s="108">
        <f>'Formulário Anual 2024'!$C$10</f>
        <v>0</v>
      </c>
      <c r="AY20" s="108">
        <f>'Formulário Anual 2024'!$W$10</f>
        <v>0</v>
      </c>
      <c r="AZ20" s="66"/>
    </row>
    <row r="21" spans="1:52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</row>
    <row r="22" spans="1:52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</row>
    <row r="23" spans="1:52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</row>
    <row r="24" spans="1:52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</row>
    <row r="25" spans="1:52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</row>
    <row r="26" spans="1:52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</row>
    <row r="27" spans="1:52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</row>
    <row r="28" spans="1:52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</row>
    <row r="29" spans="1:52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</row>
    <row r="30" spans="1:52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</row>
    <row r="31" spans="1:52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</row>
    <row r="32" spans="1:52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</row>
    <row r="33" spans="1:52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</row>
    <row r="34" spans="1:52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</row>
    <row r="35" spans="1:52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</row>
    <row r="36" spans="1:52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</row>
    <row r="37" spans="1:52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</row>
    <row r="38" spans="1:52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</row>
    <row r="39" spans="1:52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</row>
    <row r="40" spans="1:52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</row>
    <row r="41" spans="1:52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</row>
    <row r="42" spans="1:52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</row>
    <row r="43" spans="1:52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</row>
    <row r="44" spans="1:52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</row>
    <row r="45" spans="1:52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</row>
    <row r="46" spans="1:52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</row>
    <row r="47" spans="1:52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</row>
    <row r="48" spans="1:52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</row>
    <row r="49" spans="1:52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</row>
    <row r="50" spans="1:52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</row>
    <row r="51" spans="1:52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</row>
    <row r="52" spans="1:52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</row>
    <row r="53" spans="1:52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</row>
    <row r="54" spans="1:52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</row>
    <row r="55" spans="1:52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</row>
    <row r="56" spans="1:52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</row>
    <row r="57" spans="1:52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</row>
    <row r="58" spans="1:52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</row>
    <row r="59" spans="1:52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</row>
    <row r="60" spans="1:52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</row>
    <row r="61" spans="1:52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</row>
    <row r="62" spans="1:52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</row>
    <row r="63" spans="1:52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</row>
    <row r="64" spans="1:52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</row>
    <row r="65" spans="1:52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</row>
    <row r="66" spans="1:52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</row>
    <row r="67" spans="1:52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</row>
    <row r="68" spans="1:52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</row>
    <row r="69" spans="1:52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</row>
    <row r="70" spans="1:52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</row>
    <row r="71" spans="1:52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</row>
    <row r="72" spans="1:52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</row>
    <row r="73" spans="1:52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</row>
    <row r="74" spans="1:52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</row>
    <row r="75" spans="1:52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</row>
    <row r="76" spans="1:52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</row>
    <row r="77" spans="1:52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</row>
    <row r="78" spans="1:52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</row>
    <row r="79" spans="1:52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</row>
    <row r="80" spans="1:52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</row>
    <row r="81" spans="1:52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</row>
    <row r="82" spans="1:52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</row>
    <row r="83" spans="1:52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</row>
    <row r="84" spans="1:52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</row>
    <row r="85" spans="1:52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</row>
    <row r="86" spans="1:52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</row>
    <row r="87" spans="1:52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</row>
    <row r="88" spans="1:52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</row>
    <row r="89" spans="1:52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</row>
    <row r="90" spans="1:52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</row>
    <row r="91" spans="1:52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</row>
    <row r="92" spans="1:52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</row>
    <row r="93" spans="1:52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</row>
    <row r="94" spans="1:52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</row>
    <row r="95" spans="1:52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</row>
    <row r="96" spans="1:52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</row>
    <row r="97" spans="1:52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</row>
    <row r="98" spans="1:52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</row>
    <row r="99" spans="1:52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</row>
    <row r="100" spans="1:52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</row>
    <row r="101" spans="1:52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</row>
    <row r="102" spans="1:52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</row>
    <row r="103" spans="1:52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</row>
    <row r="104" spans="1:52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</row>
    <row r="105" spans="1:52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</row>
    <row r="106" spans="1:52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</row>
    <row r="107" spans="1:52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</row>
    <row r="108" spans="1:52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</row>
    <row r="109" spans="1:52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</row>
    <row r="110" spans="1:52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</row>
    <row r="111" spans="1:52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</row>
    <row r="112" spans="1:52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</row>
    <row r="113" spans="1:52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</row>
    <row r="114" spans="1:52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</row>
    <row r="115" spans="1:52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</row>
    <row r="116" spans="1:52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</row>
    <row r="117" spans="1:52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</row>
    <row r="118" spans="1:52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</row>
    <row r="119" spans="1:52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</row>
    <row r="120" spans="1:52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</row>
    <row r="121" spans="1:52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</row>
    <row r="122" spans="1:52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</row>
    <row r="123" spans="1:52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</row>
    <row r="124" spans="1:52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</row>
    <row r="125" spans="1:52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</row>
    <row r="126" spans="1:52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</row>
    <row r="127" spans="1:52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</row>
    <row r="128" spans="1:52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</row>
    <row r="129" spans="1:52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</row>
    <row r="130" spans="1:52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</row>
    <row r="131" spans="1:52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</row>
    <row r="132" spans="1:52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</row>
    <row r="133" spans="1:52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</row>
    <row r="134" spans="1:52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</row>
    <row r="135" spans="1:52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  <c r="AZ135" s="66"/>
    </row>
    <row r="136" spans="1:52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</row>
    <row r="137" spans="1:52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</row>
    <row r="138" spans="1:52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</row>
    <row r="139" spans="1:52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</row>
    <row r="140" spans="1:52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</row>
    <row r="141" spans="1:52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</row>
    <row r="142" spans="1:52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</row>
    <row r="143" spans="1:52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</row>
    <row r="144" spans="1:52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</row>
    <row r="145" spans="1:52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</row>
    <row r="146" spans="1:52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</row>
    <row r="147" spans="1:52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</row>
    <row r="148" spans="1:52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</row>
    <row r="149" spans="1:52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</row>
    <row r="150" spans="1:52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</row>
    <row r="151" spans="1:52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</row>
    <row r="152" spans="1:52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</row>
    <row r="153" spans="1:52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</row>
    <row r="154" spans="1:52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</row>
    <row r="155" spans="1:52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</row>
    <row r="156" spans="1:52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</row>
    <row r="157" spans="1:52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</row>
    <row r="158" spans="1:52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</row>
    <row r="159" spans="1:52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</row>
    <row r="160" spans="1:52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</row>
    <row r="161" spans="1:52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</row>
    <row r="162" spans="1:52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</row>
    <row r="163" spans="1:52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</row>
    <row r="164" spans="1:52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</row>
    <row r="165" spans="1:52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</row>
    <row r="166" spans="1:52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</row>
    <row r="167" spans="1:52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</row>
    <row r="168" spans="1:52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</row>
    <row r="169" spans="1:52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</row>
    <row r="170" spans="1:52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</row>
    <row r="171" spans="1:52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</row>
    <row r="172" spans="1:52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</row>
    <row r="173" spans="1:52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</row>
    <row r="174" spans="1:52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</row>
    <row r="175" spans="1:52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</row>
    <row r="176" spans="1:52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</row>
    <row r="177" spans="1:52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</row>
    <row r="178" spans="1:52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</row>
    <row r="179" spans="1:52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</row>
    <row r="180" spans="1:52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</row>
    <row r="181" spans="1:52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</row>
    <row r="182" spans="1:52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</row>
    <row r="183" spans="1:52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</row>
    <row r="184" spans="1:52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</row>
    <row r="185" spans="1:52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</row>
    <row r="186" spans="1:52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</row>
    <row r="187" spans="1:52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</row>
    <row r="188" spans="1:52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</row>
    <row r="189" spans="1:52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</row>
    <row r="190" spans="1:52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</row>
    <row r="191" spans="1:52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</row>
    <row r="192" spans="1:52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</row>
    <row r="193" spans="1:52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</row>
    <row r="194" spans="1:52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</row>
    <row r="195" spans="1:52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</row>
    <row r="196" spans="1:52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</row>
    <row r="197" spans="1:52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</row>
    <row r="198" spans="1:52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</row>
    <row r="199" spans="1:52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</row>
    <row r="200" spans="1:52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</row>
    <row r="201" spans="1:52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</row>
    <row r="202" spans="1:52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</row>
    <row r="203" spans="1:52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</row>
    <row r="204" spans="1:52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</row>
    <row r="205" spans="1:52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</row>
    <row r="206" spans="1:52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</row>
    <row r="207" spans="1:52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</row>
    <row r="208" spans="1:52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</row>
    <row r="209" spans="1:52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</row>
    <row r="210" spans="1:52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</row>
    <row r="211" spans="1:52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</row>
    <row r="212" spans="1:52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</row>
    <row r="213" spans="1:52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</row>
    <row r="214" spans="1:52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</row>
    <row r="215" spans="1:52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</row>
    <row r="216" spans="1:52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</row>
    <row r="217" spans="1:52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</row>
    <row r="218" spans="1:52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</row>
    <row r="219" spans="1:52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</row>
    <row r="220" spans="1:52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</row>
    <row r="221" spans="1:52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</row>
    <row r="222" spans="1:52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</row>
    <row r="223" spans="1:52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</row>
    <row r="224" spans="1:52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</row>
    <row r="225" spans="1:52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</row>
    <row r="226" spans="1:52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</row>
    <row r="227" spans="1:52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</row>
    <row r="228" spans="1:52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</row>
    <row r="229" spans="1:52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</row>
    <row r="230" spans="1:52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</row>
    <row r="231" spans="1:52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</row>
    <row r="232" spans="1:52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</row>
    <row r="233" spans="1:52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</row>
    <row r="234" spans="1:52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</row>
    <row r="235" spans="1:52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</row>
    <row r="236" spans="1:52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</row>
    <row r="237" spans="1:52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</row>
    <row r="238" spans="1:52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</row>
    <row r="239" spans="1:52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</row>
    <row r="240" spans="1:52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</row>
    <row r="241" spans="1:52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</row>
    <row r="242" spans="1:52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</row>
    <row r="243" spans="1:52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</row>
    <row r="244" spans="1:52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</row>
    <row r="245" spans="1:52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</row>
    <row r="246" spans="1:52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</row>
    <row r="247" spans="1:52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</row>
    <row r="248" spans="1:52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</row>
    <row r="249" spans="1:52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</row>
    <row r="250" spans="1:52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</row>
    <row r="251" spans="1:52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</row>
    <row r="252" spans="1:52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</row>
    <row r="253" spans="1:52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</row>
    <row r="254" spans="1:52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</row>
    <row r="255" spans="1:52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</row>
    <row r="256" spans="1:52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</row>
    <row r="257" spans="1:52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</row>
    <row r="258" spans="1:52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</row>
    <row r="259" spans="1:52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</row>
    <row r="260" spans="1:52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</row>
    <row r="261" spans="1:52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</row>
    <row r="262" spans="1:52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</row>
    <row r="263" spans="1:52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</row>
    <row r="264" spans="1:52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</row>
    <row r="265" spans="1:52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</row>
    <row r="266" spans="1:52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</row>
    <row r="267" spans="1:52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</row>
    <row r="268" spans="1:52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</row>
    <row r="269" spans="1:52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</row>
    <row r="270" spans="1:52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</row>
    <row r="271" spans="1:52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</row>
    <row r="272" spans="1:52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</row>
    <row r="273" spans="1:52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</row>
    <row r="274" spans="1:52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</row>
    <row r="275" spans="1:52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</row>
    <row r="276" spans="1:52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</row>
    <row r="277" spans="1:52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</row>
    <row r="278" spans="1:52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</row>
    <row r="279" spans="1:52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</row>
    <row r="280" spans="1:52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</row>
    <row r="281" spans="1:52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</row>
    <row r="282" spans="1:52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</row>
    <row r="283" spans="1:52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</row>
    <row r="284" spans="1:52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</row>
    <row r="285" spans="1:52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</row>
    <row r="286" spans="1:52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</row>
    <row r="287" spans="1:52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</row>
    <row r="288" spans="1:52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</row>
    <row r="289" spans="1:52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</row>
    <row r="290" spans="1:52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</row>
    <row r="291" spans="1:52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</row>
    <row r="292" spans="1:52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</row>
    <row r="293" spans="1:52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</row>
    <row r="294" spans="1:52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</row>
    <row r="295" spans="1:52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</row>
    <row r="296" spans="1:52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</row>
    <row r="297" spans="1:52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</row>
    <row r="298" spans="1:52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</row>
    <row r="299" spans="1:52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</row>
    <row r="300" spans="1:52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</row>
    <row r="301" spans="1:52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</row>
    <row r="302" spans="1:52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</row>
    <row r="303" spans="1:52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</row>
    <row r="304" spans="1:52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</row>
    <row r="305" spans="1:52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</row>
    <row r="306" spans="1:52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</row>
    <row r="307" spans="1:52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</row>
    <row r="308" spans="1:52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</row>
    <row r="309" spans="1:52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</row>
    <row r="310" spans="1:52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</row>
    <row r="311" spans="1:52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</row>
    <row r="312" spans="1:52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</row>
    <row r="313" spans="1:52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</row>
    <row r="314" spans="1:52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</row>
    <row r="315" spans="1:52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</row>
    <row r="316" spans="1:52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</row>
    <row r="317" spans="1:52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</row>
    <row r="318" spans="1:52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</row>
    <row r="319" spans="1:52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</row>
    <row r="320" spans="1:52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</row>
    <row r="321" spans="1:52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</row>
    <row r="322" spans="1:52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</row>
    <row r="323" spans="1:52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</row>
    <row r="324" spans="1:52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</row>
    <row r="325" spans="1:52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</row>
    <row r="326" spans="1:52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</row>
    <row r="327" spans="1:52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</row>
    <row r="328" spans="1:52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</row>
    <row r="329" spans="1:52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</row>
    <row r="330" spans="1:52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</row>
    <row r="331" spans="1:52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</row>
    <row r="332" spans="1:52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</row>
    <row r="333" spans="1:52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</row>
    <row r="334" spans="1:52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</row>
    <row r="335" spans="1:52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</row>
    <row r="336" spans="1:52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</row>
    <row r="337" spans="1:52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</row>
    <row r="338" spans="1:52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</row>
    <row r="339" spans="1:52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</row>
    <row r="340" spans="1:52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</row>
    <row r="341" spans="1:52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</row>
    <row r="342" spans="1:52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</row>
    <row r="343" spans="1:52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</row>
    <row r="344" spans="1:52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</row>
    <row r="345" spans="1:52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</row>
    <row r="346" spans="1:52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</row>
    <row r="347" spans="1:52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</row>
    <row r="348" spans="1:52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</row>
    <row r="349" spans="1:52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</row>
    <row r="350" spans="1:52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</row>
    <row r="351" spans="1:52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</row>
    <row r="352" spans="1:52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</row>
    <row r="353" spans="1:52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</row>
    <row r="354" spans="1:52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</row>
    <row r="355" spans="1:52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</row>
    <row r="356" spans="1:52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</row>
    <row r="357" spans="1:52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</row>
    <row r="358" spans="1:52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</row>
    <row r="359" spans="1:52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</row>
    <row r="360" spans="1:52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</row>
    <row r="361" spans="1:52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</row>
    <row r="362" spans="1:52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</row>
    <row r="363" spans="1:52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</row>
    <row r="364" spans="1:52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</row>
    <row r="365" spans="1:52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</row>
    <row r="366" spans="1:52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</row>
    <row r="367" spans="1:52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</row>
    <row r="368" spans="1:52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</row>
    <row r="369" spans="1:52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</row>
    <row r="370" spans="1:52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</row>
    <row r="371" spans="1:52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</row>
    <row r="372" spans="1:52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</row>
    <row r="373" spans="1:52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</row>
    <row r="374" spans="1:52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</row>
    <row r="375" spans="1:52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</row>
    <row r="376" spans="1:52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</row>
    <row r="377" spans="1:52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</row>
    <row r="378" spans="1:52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</row>
    <row r="379" spans="1:52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</row>
    <row r="380" spans="1:52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</row>
    <row r="381" spans="1:52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</row>
    <row r="382" spans="1:52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</row>
    <row r="383" spans="1:52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</row>
    <row r="384" spans="1:52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</row>
    <row r="385" spans="1:52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</row>
    <row r="386" spans="1:52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</row>
    <row r="387" spans="1:52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</row>
    <row r="388" spans="1:52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</row>
    <row r="389" spans="1:52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</row>
    <row r="390" spans="1:52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</row>
    <row r="391" spans="1:52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</row>
    <row r="392" spans="1:52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</row>
    <row r="393" spans="1:52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</row>
    <row r="394" spans="1:52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</row>
    <row r="395" spans="1:52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</row>
    <row r="396" spans="1:52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</row>
    <row r="397" spans="1:52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</row>
    <row r="398" spans="1:52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</row>
    <row r="399" spans="1:52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</row>
    <row r="400" spans="1:52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</row>
    <row r="401" spans="1:52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</row>
    <row r="402" spans="1:52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</row>
    <row r="403" spans="1:52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</row>
    <row r="404" spans="1:52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</row>
    <row r="405" spans="1:52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</row>
    <row r="406" spans="1:52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</row>
    <row r="407" spans="1:52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</row>
    <row r="408" spans="1:52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</row>
    <row r="409" spans="1:52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</row>
    <row r="410" spans="1:52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  <c r="AZ410" s="66"/>
    </row>
    <row r="411" spans="1:52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  <c r="AZ411" s="66"/>
    </row>
    <row r="412" spans="1:52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  <c r="AZ412" s="66"/>
    </row>
    <row r="413" spans="1:52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  <c r="AZ413" s="66"/>
    </row>
    <row r="414" spans="1:52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  <c r="AZ414" s="66"/>
    </row>
    <row r="415" spans="1:52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</row>
    <row r="416" spans="1:52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</row>
    <row r="417" spans="1:52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</row>
    <row r="418" spans="1:52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</row>
    <row r="419" spans="1:52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  <c r="AZ419" s="66"/>
    </row>
    <row r="420" spans="1:52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</row>
    <row r="421" spans="1:52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  <c r="AZ421" s="66"/>
    </row>
    <row r="422" spans="1:52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  <c r="AZ422" s="66"/>
    </row>
    <row r="423" spans="1:52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</row>
    <row r="424" spans="1:52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  <c r="AZ424" s="66"/>
    </row>
    <row r="425" spans="1:52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</row>
    <row r="426" spans="1:52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</row>
    <row r="427" spans="1:52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</row>
    <row r="428" spans="1:52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  <c r="AZ428" s="66"/>
    </row>
    <row r="429" spans="1:52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  <c r="AZ429" s="66"/>
    </row>
    <row r="430" spans="1:52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  <c r="AZ430" s="66"/>
    </row>
    <row r="431" spans="1:52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</row>
    <row r="432" spans="1:52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</row>
    <row r="433" spans="1:52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  <c r="AZ433" s="66"/>
    </row>
    <row r="434" spans="1:52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  <c r="AZ434" s="66"/>
    </row>
    <row r="435" spans="1:52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  <c r="AZ435" s="66"/>
    </row>
    <row r="436" spans="1:52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  <c r="AZ436" s="66"/>
    </row>
    <row r="437" spans="1:52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  <c r="AZ437" s="66"/>
    </row>
    <row r="438" spans="1:52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  <c r="AZ438" s="66"/>
    </row>
    <row r="439" spans="1:52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  <c r="AZ439" s="66"/>
    </row>
    <row r="440" spans="1:52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</row>
    <row r="441" spans="1:52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</row>
    <row r="442" spans="1:52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</row>
    <row r="443" spans="1:52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  <c r="AZ443" s="66"/>
    </row>
    <row r="444" spans="1:52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</row>
    <row r="445" spans="1:52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  <c r="AZ445" s="66"/>
    </row>
    <row r="446" spans="1:52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/>
    </row>
    <row r="447" spans="1:52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/>
    </row>
    <row r="448" spans="1:52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</row>
    <row r="449" spans="1:52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</row>
    <row r="450" spans="1:52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  <c r="AZ450" s="66"/>
    </row>
    <row r="451" spans="1:52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</row>
    <row r="452" spans="1:52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</row>
    <row r="453" spans="1:52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</row>
    <row r="454" spans="1:52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  <c r="AZ454" s="66"/>
    </row>
    <row r="455" spans="1:52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  <c r="AZ455" s="66"/>
    </row>
    <row r="456" spans="1:52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  <c r="AZ456" s="66"/>
    </row>
    <row r="457" spans="1:52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</row>
    <row r="458" spans="1:52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  <c r="AZ458" s="66"/>
    </row>
    <row r="459" spans="1:52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</row>
    <row r="460" spans="1:52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</row>
    <row r="461" spans="1:52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  <c r="AZ461" s="66"/>
    </row>
    <row r="462" spans="1:52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  <c r="AZ462" s="66"/>
    </row>
    <row r="463" spans="1:52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  <c r="AZ463" s="66"/>
    </row>
    <row r="464" spans="1:52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  <c r="AZ464" s="66"/>
    </row>
    <row r="465" spans="1:52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  <c r="AZ465" s="66"/>
    </row>
    <row r="466" spans="1:52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  <c r="AZ466" s="66"/>
    </row>
    <row r="467" spans="1:52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</row>
    <row r="468" spans="1:52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  <c r="AZ468" s="66"/>
    </row>
    <row r="469" spans="1:52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</row>
    <row r="470" spans="1:52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</row>
    <row r="471" spans="1:52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  <c r="AZ471" s="66"/>
    </row>
    <row r="472" spans="1:52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  <c r="AZ472" s="66"/>
    </row>
    <row r="473" spans="1:52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</row>
    <row r="474" spans="1:52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</row>
    <row r="475" spans="1:52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</row>
    <row r="476" spans="1:52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</row>
    <row r="477" spans="1:52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  <c r="AZ477" s="66"/>
    </row>
    <row r="478" spans="1:52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</row>
    <row r="479" spans="1:52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</row>
    <row r="480" spans="1:52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</row>
    <row r="481" spans="1:52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</row>
    <row r="482" spans="1:52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  <c r="AZ482" s="66"/>
    </row>
    <row r="483" spans="1:52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</row>
    <row r="484" spans="1:52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/>
    </row>
    <row r="485" spans="1:52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</row>
    <row r="486" spans="1:52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</row>
    <row r="487" spans="1:52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</row>
    <row r="488" spans="1:52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  <c r="AZ488" s="66"/>
    </row>
    <row r="489" spans="1:52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</row>
    <row r="490" spans="1:52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</row>
    <row r="491" spans="1:52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  <c r="AZ491" s="66"/>
    </row>
    <row r="492" spans="1:52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  <c r="AZ492" s="66"/>
    </row>
    <row r="493" spans="1:52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</row>
    <row r="494" spans="1:52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</row>
    <row r="495" spans="1:52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</row>
    <row r="496" spans="1:52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</row>
    <row r="497" spans="1:52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</row>
    <row r="498" spans="1:52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</row>
    <row r="499" spans="1:52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</row>
    <row r="500" spans="1:52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  <c r="AZ500" s="66"/>
    </row>
    <row r="501" spans="1:52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  <c r="AZ501" s="66"/>
    </row>
    <row r="502" spans="1:52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</row>
    <row r="503" spans="1:52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</row>
    <row r="504" spans="1:52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  <c r="AZ504" s="66"/>
    </row>
    <row r="505" spans="1:52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/>
    </row>
    <row r="506" spans="1:52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</row>
    <row r="507" spans="1:52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</row>
    <row r="508" spans="1:52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</row>
    <row r="509" spans="1:52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</row>
    <row r="510" spans="1:52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</row>
    <row r="511" spans="1:52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</row>
    <row r="512" spans="1:52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  <c r="AZ512" s="66"/>
    </row>
    <row r="513" spans="1:52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</row>
    <row r="514" spans="1:52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</row>
    <row r="515" spans="1:52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</row>
    <row r="516" spans="1:52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</row>
    <row r="517" spans="1:52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</row>
    <row r="518" spans="1:52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</row>
    <row r="519" spans="1:52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</row>
    <row r="520" spans="1:52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</row>
    <row r="521" spans="1:52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</row>
    <row r="522" spans="1:52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  <c r="AZ522" s="66"/>
    </row>
    <row r="523" spans="1:52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</row>
    <row r="524" spans="1:52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</row>
    <row r="525" spans="1:52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</row>
    <row r="526" spans="1:52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</row>
    <row r="527" spans="1:52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</row>
    <row r="528" spans="1:52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</row>
    <row r="529" spans="1:52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</row>
    <row r="530" spans="1:52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</row>
    <row r="531" spans="1:52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</row>
    <row r="532" spans="1:52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  <c r="AZ532" s="66"/>
    </row>
    <row r="533" spans="1:52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</row>
    <row r="534" spans="1:52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</row>
    <row r="535" spans="1:52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</row>
    <row r="536" spans="1:52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</row>
    <row r="537" spans="1:52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</row>
    <row r="538" spans="1:52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</row>
    <row r="539" spans="1:52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  <c r="AZ539" s="66"/>
    </row>
    <row r="540" spans="1:52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</row>
    <row r="541" spans="1:52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</row>
    <row r="542" spans="1:52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</row>
    <row r="543" spans="1:52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</row>
    <row r="544" spans="1:52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</row>
    <row r="545" spans="1:52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  <c r="AZ545" s="66"/>
    </row>
    <row r="546" spans="1:52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  <c r="AZ546" s="66"/>
    </row>
    <row r="547" spans="1:52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</row>
    <row r="548" spans="1:52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  <c r="AZ548" s="66"/>
    </row>
    <row r="549" spans="1:52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  <c r="AZ549" s="66"/>
    </row>
    <row r="550" spans="1:52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  <c r="AZ550" s="66"/>
    </row>
    <row r="551" spans="1:52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</row>
    <row r="552" spans="1:52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</row>
    <row r="553" spans="1:52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</row>
    <row r="554" spans="1:52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</row>
    <row r="555" spans="1:52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</row>
    <row r="556" spans="1:52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/>
    </row>
    <row r="557" spans="1:52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</row>
    <row r="558" spans="1:52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</row>
    <row r="559" spans="1:52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</row>
    <row r="560" spans="1:52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  <c r="AZ560" s="66"/>
    </row>
    <row r="561" spans="1:52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  <c r="AZ561" s="66"/>
    </row>
    <row r="562" spans="1:52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  <c r="AZ562" s="66"/>
    </row>
    <row r="563" spans="1:52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  <c r="AZ563" s="66"/>
    </row>
    <row r="564" spans="1:52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  <c r="AZ564" s="66"/>
    </row>
    <row r="565" spans="1:52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</row>
    <row r="566" spans="1:52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</row>
    <row r="567" spans="1:52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</row>
    <row r="568" spans="1:52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</row>
    <row r="569" spans="1:52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  <c r="AZ569" s="66"/>
    </row>
    <row r="570" spans="1:52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</row>
    <row r="571" spans="1:52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  <c r="AZ571" s="66"/>
    </row>
    <row r="572" spans="1:52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  <c r="AZ572" s="66"/>
    </row>
    <row r="573" spans="1:52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</row>
    <row r="574" spans="1:52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  <c r="AZ574" s="66"/>
    </row>
    <row r="575" spans="1:52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  <c r="AZ575" s="66"/>
    </row>
    <row r="576" spans="1:52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</row>
    <row r="577" spans="1:52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  <c r="AZ577" s="66"/>
    </row>
    <row r="578" spans="1:52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  <c r="AZ578" s="66"/>
    </row>
    <row r="579" spans="1:52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  <c r="AZ579" s="66"/>
    </row>
    <row r="580" spans="1:52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</row>
    <row r="581" spans="1:52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  <c r="AZ581" s="66"/>
    </row>
    <row r="582" spans="1:52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</row>
    <row r="583" spans="1:52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  <c r="AZ583" s="66"/>
    </row>
    <row r="584" spans="1:52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</row>
    <row r="585" spans="1:52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  <c r="AZ585" s="66"/>
    </row>
    <row r="586" spans="1:52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  <c r="AZ586" s="66"/>
    </row>
    <row r="587" spans="1:52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  <c r="AZ587" s="66"/>
    </row>
    <row r="588" spans="1:52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</row>
    <row r="589" spans="1:52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</row>
    <row r="590" spans="1:52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  <c r="AZ590" s="66"/>
    </row>
    <row r="591" spans="1:52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</row>
    <row r="592" spans="1:52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</row>
    <row r="593" spans="1:52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</row>
    <row r="594" spans="1:52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</row>
    <row r="595" spans="1:52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  <c r="AZ595" s="66"/>
    </row>
    <row r="596" spans="1:52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  <c r="AZ596" s="66"/>
    </row>
    <row r="597" spans="1:52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  <c r="AZ597" s="66"/>
    </row>
    <row r="598" spans="1:52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</row>
    <row r="599" spans="1:52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</row>
    <row r="600" spans="1:52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  <c r="AZ600" s="66"/>
    </row>
    <row r="601" spans="1:52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</row>
    <row r="602" spans="1:52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  <c r="AZ602" s="66"/>
    </row>
    <row r="603" spans="1:52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  <c r="AZ603" s="66"/>
    </row>
    <row r="604" spans="1:52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  <c r="AZ604" s="66"/>
    </row>
    <row r="605" spans="1:52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</row>
    <row r="606" spans="1:52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  <c r="AZ606" s="66"/>
    </row>
    <row r="607" spans="1:52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/>
    </row>
    <row r="608" spans="1:52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  <c r="AZ608" s="66"/>
    </row>
    <row r="609" spans="1:52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</row>
    <row r="610" spans="1:52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  <c r="AZ610" s="66"/>
    </row>
    <row r="611" spans="1:52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  <c r="AZ611" s="66"/>
    </row>
    <row r="612" spans="1:52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  <c r="AZ612" s="66"/>
    </row>
    <row r="613" spans="1:52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</row>
    <row r="614" spans="1:52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  <c r="AZ614" s="66"/>
    </row>
    <row r="615" spans="1:52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  <c r="AZ615" s="66"/>
    </row>
    <row r="616" spans="1:52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</row>
    <row r="617" spans="1:52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</row>
    <row r="618" spans="1:52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</row>
    <row r="619" spans="1:52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  <c r="AZ619" s="66"/>
    </row>
    <row r="620" spans="1:52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  <c r="AZ620" s="66"/>
    </row>
    <row r="621" spans="1:52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</row>
    <row r="622" spans="1:52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  <c r="AZ622" s="66"/>
    </row>
    <row r="623" spans="1:52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  <c r="AZ623" s="66"/>
    </row>
    <row r="624" spans="1:52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  <c r="AZ624" s="66"/>
    </row>
    <row r="625" spans="1:52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</row>
    <row r="626" spans="1:52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</row>
    <row r="627" spans="1:52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</row>
    <row r="628" spans="1:52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  <c r="AZ628" s="66"/>
    </row>
    <row r="629" spans="1:52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</row>
    <row r="630" spans="1:52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  <c r="AZ630" s="66"/>
    </row>
    <row r="631" spans="1:52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</row>
    <row r="632" spans="1:52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  <c r="AZ632" s="66"/>
    </row>
    <row r="633" spans="1:52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/>
    </row>
    <row r="634" spans="1:52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  <c r="AZ634" s="66"/>
    </row>
    <row r="635" spans="1:52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</row>
    <row r="636" spans="1:52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  <c r="AZ636" s="66"/>
    </row>
    <row r="637" spans="1:52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</row>
    <row r="638" spans="1:52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  <c r="AZ638" s="66"/>
    </row>
    <row r="639" spans="1:52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</row>
    <row r="640" spans="1:52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  <c r="AZ640" s="66"/>
    </row>
    <row r="641" spans="1:52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  <c r="AZ641" s="66"/>
    </row>
    <row r="642" spans="1:52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</row>
    <row r="643" spans="1:52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  <c r="AZ643" s="66"/>
    </row>
    <row r="644" spans="1:52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</row>
    <row r="645" spans="1:52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  <c r="AZ645" s="66"/>
    </row>
    <row r="646" spans="1:52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</row>
    <row r="647" spans="1:52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</row>
    <row r="648" spans="1:52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</row>
    <row r="649" spans="1:52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</row>
    <row r="650" spans="1:52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</row>
    <row r="651" spans="1:52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</row>
    <row r="652" spans="1:52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</row>
    <row r="653" spans="1:52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</row>
    <row r="654" spans="1:52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</row>
    <row r="655" spans="1:52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</row>
    <row r="656" spans="1:52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/>
    </row>
    <row r="657" spans="1:52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  <c r="AZ657" s="66"/>
    </row>
    <row r="658" spans="1:52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  <c r="AZ658" s="66"/>
    </row>
    <row r="659" spans="1:52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</row>
    <row r="660" spans="1:52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  <c r="AZ660" s="66"/>
    </row>
    <row r="661" spans="1:52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  <c r="AZ661" s="66"/>
    </row>
    <row r="662" spans="1:52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</row>
    <row r="663" spans="1:52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  <c r="AZ663" s="66"/>
    </row>
    <row r="664" spans="1:52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</row>
    <row r="665" spans="1:52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  <c r="AZ665" s="66"/>
    </row>
    <row r="666" spans="1:52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</row>
    <row r="667" spans="1:52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  <c r="AZ667" s="66"/>
    </row>
    <row r="668" spans="1:52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</row>
    <row r="669" spans="1:52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  <c r="AZ669" s="66"/>
    </row>
    <row r="670" spans="1:52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  <c r="AZ670" s="66"/>
    </row>
    <row r="671" spans="1:52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  <c r="AZ671" s="66"/>
    </row>
    <row r="672" spans="1:52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  <c r="AZ672" s="66"/>
    </row>
    <row r="673" spans="1:52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  <c r="AZ673" s="66"/>
    </row>
    <row r="674" spans="1:52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</row>
    <row r="675" spans="1:52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</row>
    <row r="676" spans="1:52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  <c r="AZ676" s="66"/>
    </row>
    <row r="677" spans="1:52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</row>
    <row r="678" spans="1:52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</row>
    <row r="679" spans="1:52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</row>
    <row r="680" spans="1:52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  <c r="AZ680" s="66"/>
    </row>
    <row r="681" spans="1:52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  <c r="AZ681" s="66"/>
    </row>
    <row r="682" spans="1:52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  <c r="AZ682" s="66"/>
    </row>
    <row r="683" spans="1:52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  <c r="AZ683" s="66"/>
    </row>
    <row r="684" spans="1:52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  <c r="AZ684" s="66"/>
    </row>
    <row r="685" spans="1:52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</row>
    <row r="686" spans="1:52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  <c r="AZ686" s="66"/>
    </row>
    <row r="687" spans="1:52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  <c r="AZ687" s="66"/>
    </row>
    <row r="688" spans="1:52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  <c r="AZ688" s="66"/>
    </row>
    <row r="689" spans="1:52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  <c r="AZ689" s="66"/>
    </row>
    <row r="690" spans="1:52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  <c r="AZ690" s="66"/>
    </row>
    <row r="691" spans="1:52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</row>
    <row r="692" spans="1:52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  <c r="AZ692" s="66"/>
    </row>
    <row r="693" spans="1:52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  <c r="AZ693" s="66"/>
    </row>
    <row r="694" spans="1:52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  <c r="AZ694" s="66"/>
    </row>
    <row r="695" spans="1:52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</row>
    <row r="696" spans="1:52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  <c r="AZ696" s="66"/>
    </row>
    <row r="697" spans="1:52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/>
    </row>
    <row r="698" spans="1:52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  <c r="AZ698" s="66"/>
    </row>
    <row r="699" spans="1:52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</row>
    <row r="700" spans="1:52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  <c r="AZ700" s="66"/>
    </row>
    <row r="701" spans="1:52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  <c r="AZ701" s="66"/>
    </row>
    <row r="702" spans="1:52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  <c r="AZ702" s="66"/>
    </row>
    <row r="703" spans="1:52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</row>
    <row r="704" spans="1:52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</row>
    <row r="705" spans="1:52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  <c r="AZ705" s="66"/>
    </row>
    <row r="706" spans="1:52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  <c r="AZ706" s="66"/>
    </row>
    <row r="707" spans="1:52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</row>
    <row r="708" spans="1:52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  <c r="AZ708" s="66"/>
    </row>
    <row r="709" spans="1:52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  <c r="AZ709" s="66"/>
    </row>
    <row r="710" spans="1:52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</row>
    <row r="711" spans="1:52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  <c r="AZ711" s="66"/>
    </row>
    <row r="712" spans="1:52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  <c r="AZ712" s="66"/>
    </row>
    <row r="713" spans="1:52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  <c r="AZ713" s="66"/>
    </row>
    <row r="714" spans="1:52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</row>
    <row r="715" spans="1:52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  <c r="AZ715" s="66"/>
    </row>
    <row r="716" spans="1:52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</row>
    <row r="717" spans="1:52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/>
    </row>
    <row r="718" spans="1:52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  <c r="AZ718" s="66"/>
    </row>
    <row r="719" spans="1:52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</row>
    <row r="720" spans="1:52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</row>
    <row r="721" spans="1:52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</row>
    <row r="722" spans="1:52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</row>
    <row r="723" spans="1:52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  <c r="AZ723" s="66"/>
    </row>
    <row r="724" spans="1:52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/>
    </row>
    <row r="725" spans="1:52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</row>
    <row r="726" spans="1:52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</row>
    <row r="727" spans="1:52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</row>
    <row r="728" spans="1:52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</row>
    <row r="729" spans="1:52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</row>
    <row r="730" spans="1:52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  <c r="AZ730" s="66"/>
    </row>
    <row r="731" spans="1:52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  <c r="AZ731" s="66"/>
    </row>
    <row r="732" spans="1:52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</row>
    <row r="733" spans="1:52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</row>
    <row r="734" spans="1:52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</row>
    <row r="735" spans="1:52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</row>
    <row r="736" spans="1:52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</row>
    <row r="737" spans="1:52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</row>
    <row r="738" spans="1:52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/>
    </row>
    <row r="739" spans="1:52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  <c r="AZ739" s="66"/>
    </row>
    <row r="740" spans="1:52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</row>
    <row r="741" spans="1:52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</row>
    <row r="742" spans="1:52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/>
    </row>
    <row r="743" spans="1:52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  <c r="AZ743" s="66"/>
    </row>
    <row r="744" spans="1:52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  <c r="AZ744" s="66"/>
    </row>
    <row r="745" spans="1:52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  <c r="AZ745" s="66"/>
    </row>
    <row r="746" spans="1:52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</row>
    <row r="747" spans="1:52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  <c r="AZ747" s="66"/>
    </row>
    <row r="748" spans="1:52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  <c r="AZ748" s="66"/>
    </row>
    <row r="749" spans="1:52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/>
    </row>
    <row r="750" spans="1:52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</row>
    <row r="751" spans="1:52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  <c r="AZ751" s="66"/>
    </row>
    <row r="752" spans="1:52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/>
    </row>
    <row r="753" spans="1:52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</row>
    <row r="754" spans="1:52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</row>
    <row r="755" spans="1:52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  <c r="AZ755" s="66"/>
    </row>
    <row r="756" spans="1:52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  <c r="AZ756" s="66"/>
    </row>
    <row r="757" spans="1:52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</row>
    <row r="758" spans="1:52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</row>
    <row r="759" spans="1:52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  <c r="AZ759" s="66"/>
    </row>
    <row r="760" spans="1:52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</row>
    <row r="761" spans="1:52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  <c r="AZ761" s="66"/>
    </row>
    <row r="762" spans="1:52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</row>
    <row r="763" spans="1:52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</row>
    <row r="764" spans="1:52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  <c r="AZ764" s="66"/>
    </row>
    <row r="765" spans="1:52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</row>
    <row r="766" spans="1:52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  <c r="AZ766" s="66"/>
    </row>
    <row r="767" spans="1:52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</row>
    <row r="768" spans="1:52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</row>
    <row r="769" spans="1:52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  <c r="AZ769" s="66"/>
    </row>
    <row r="770" spans="1:52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  <c r="AZ770" s="66"/>
    </row>
    <row r="771" spans="1:52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  <c r="AZ771" s="66"/>
    </row>
    <row r="772" spans="1:52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</row>
    <row r="773" spans="1:52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</row>
    <row r="774" spans="1:52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  <c r="AZ774" s="66"/>
    </row>
    <row r="775" spans="1:52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  <c r="AZ775" s="66"/>
    </row>
    <row r="776" spans="1:52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</row>
    <row r="777" spans="1:52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</row>
    <row r="778" spans="1:52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</row>
    <row r="779" spans="1:52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/>
    </row>
    <row r="780" spans="1:52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</row>
    <row r="781" spans="1:52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</row>
    <row r="782" spans="1:52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  <c r="AZ782" s="66"/>
    </row>
    <row r="783" spans="1:52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  <c r="AZ783" s="66"/>
    </row>
    <row r="784" spans="1:52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</row>
    <row r="785" spans="1:52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</row>
    <row r="786" spans="1:52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</row>
    <row r="787" spans="1:52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  <c r="AZ787" s="66"/>
    </row>
    <row r="788" spans="1:52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  <c r="AZ788" s="66"/>
    </row>
    <row r="789" spans="1:52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  <c r="AZ789" s="66"/>
    </row>
    <row r="790" spans="1:52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</row>
    <row r="791" spans="1:52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</row>
    <row r="792" spans="1:52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  <c r="AZ792" s="66"/>
    </row>
    <row r="793" spans="1:52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  <c r="AZ793" s="66"/>
    </row>
    <row r="794" spans="1:52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  <c r="AZ794" s="66"/>
    </row>
    <row r="795" spans="1:52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  <c r="AZ795" s="66"/>
    </row>
    <row r="796" spans="1:52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</row>
    <row r="797" spans="1:52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  <c r="AZ797" s="66"/>
    </row>
    <row r="798" spans="1:52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</row>
    <row r="799" spans="1:52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  <c r="AZ799" s="66"/>
    </row>
    <row r="800" spans="1:52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</row>
    <row r="801" spans="1:52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  <c r="AZ801" s="66"/>
    </row>
    <row r="802" spans="1:52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</row>
    <row r="803" spans="1:52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</row>
    <row r="804" spans="1:52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/>
    </row>
    <row r="805" spans="1:52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  <c r="AZ805" s="66"/>
    </row>
    <row r="806" spans="1:52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  <c r="AZ806" s="66"/>
    </row>
    <row r="807" spans="1:52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</row>
    <row r="808" spans="1:52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  <c r="AZ808" s="66"/>
    </row>
    <row r="809" spans="1:52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</row>
    <row r="810" spans="1:52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  <c r="AZ810" s="66"/>
    </row>
    <row r="811" spans="1:52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  <c r="AZ811" s="66"/>
    </row>
    <row r="812" spans="1:52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</row>
    <row r="813" spans="1:52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  <c r="AZ813" s="66"/>
    </row>
    <row r="814" spans="1:52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</row>
    <row r="815" spans="1:52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</row>
    <row r="816" spans="1:52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  <c r="AZ816" s="66"/>
    </row>
    <row r="817" spans="1:52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</row>
    <row r="818" spans="1:52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  <c r="AZ818" s="66"/>
    </row>
    <row r="819" spans="1:52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</row>
    <row r="820" spans="1:52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</row>
    <row r="821" spans="1:52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  <c r="AZ821" s="66"/>
    </row>
    <row r="822" spans="1:52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  <c r="AZ822" s="66"/>
    </row>
    <row r="823" spans="1:52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</row>
    <row r="824" spans="1:52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</row>
    <row r="825" spans="1:52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</row>
    <row r="826" spans="1:52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</row>
    <row r="827" spans="1:52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</row>
    <row r="828" spans="1:52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</row>
    <row r="829" spans="1:52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</row>
    <row r="830" spans="1:52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/>
    </row>
    <row r="831" spans="1:52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</row>
    <row r="832" spans="1:52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</row>
    <row r="833" spans="1:52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</row>
    <row r="834" spans="1:52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  <c r="AZ834" s="66"/>
    </row>
    <row r="835" spans="1:52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  <c r="AZ835" s="66"/>
    </row>
    <row r="836" spans="1:52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</row>
    <row r="837" spans="1:52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</row>
    <row r="838" spans="1:52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  <c r="AZ838" s="66"/>
    </row>
    <row r="839" spans="1:52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</row>
    <row r="840" spans="1:52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  <c r="AZ840" s="66"/>
    </row>
    <row r="841" spans="1:52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/>
    </row>
    <row r="842" spans="1:52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</row>
    <row r="843" spans="1:52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  <c r="AZ843" s="66"/>
    </row>
    <row r="844" spans="1:52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  <c r="AZ844" s="66"/>
    </row>
    <row r="845" spans="1:52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</row>
    <row r="846" spans="1:52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  <c r="AZ846" s="66"/>
    </row>
    <row r="847" spans="1:52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  <c r="AZ847" s="66"/>
    </row>
    <row r="848" spans="1:52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  <c r="AZ848" s="66"/>
    </row>
    <row r="849" spans="1:52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  <c r="AZ849" s="66"/>
    </row>
    <row r="850" spans="1:52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  <c r="AZ850" s="66"/>
    </row>
    <row r="851" spans="1:52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</row>
    <row r="852" spans="1:52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</row>
    <row r="853" spans="1:52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  <c r="AZ853" s="66"/>
    </row>
    <row r="854" spans="1:52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  <c r="AZ854" s="66"/>
    </row>
    <row r="855" spans="1:52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  <c r="AZ855" s="66"/>
    </row>
    <row r="856" spans="1:52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  <c r="AZ856" s="66"/>
    </row>
    <row r="857" spans="1:52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</row>
    <row r="858" spans="1:52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  <c r="AZ858" s="66"/>
    </row>
    <row r="859" spans="1:52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  <c r="AZ859" s="66"/>
    </row>
    <row r="860" spans="1:52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/>
    </row>
    <row r="861" spans="1:52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</row>
    <row r="862" spans="1:52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/>
    </row>
    <row r="863" spans="1:52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  <c r="AZ863" s="66"/>
    </row>
    <row r="864" spans="1:52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</row>
    <row r="865" spans="1:52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/>
    </row>
    <row r="866" spans="1:52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/>
    </row>
    <row r="867" spans="1:52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/>
    </row>
    <row r="868" spans="1:52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</row>
    <row r="869" spans="1:52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  <c r="AZ869" s="66"/>
    </row>
    <row r="870" spans="1:52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  <c r="AZ870" s="66"/>
    </row>
    <row r="871" spans="1:52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</row>
    <row r="872" spans="1:52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  <c r="AZ872" s="66"/>
    </row>
    <row r="873" spans="1:52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</row>
    <row r="874" spans="1:52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  <c r="AZ874" s="66"/>
    </row>
    <row r="875" spans="1:52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  <c r="AZ875" s="66"/>
    </row>
    <row r="876" spans="1:52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</row>
    <row r="877" spans="1:52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/>
    </row>
    <row r="878" spans="1:52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  <c r="AZ878" s="66"/>
    </row>
    <row r="879" spans="1:52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  <c r="AZ879" s="66"/>
    </row>
    <row r="880" spans="1:52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</row>
    <row r="881" spans="1:52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  <c r="AZ881" s="66"/>
    </row>
    <row r="882" spans="1:52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/>
    </row>
    <row r="883" spans="1:52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</row>
    <row r="884" spans="1:52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</row>
    <row r="885" spans="1:52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  <c r="AZ885" s="66"/>
    </row>
    <row r="886" spans="1:52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  <c r="AZ886" s="66"/>
    </row>
    <row r="887" spans="1:52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  <c r="AZ887" s="66"/>
    </row>
    <row r="888" spans="1:52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</row>
    <row r="889" spans="1:52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</row>
    <row r="890" spans="1:52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  <c r="AZ890" s="66"/>
    </row>
    <row r="891" spans="1:52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  <c r="AZ891" s="66"/>
    </row>
    <row r="892" spans="1:52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  <c r="AZ892" s="66"/>
    </row>
    <row r="893" spans="1:52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</row>
    <row r="894" spans="1:52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  <c r="AZ894" s="66"/>
    </row>
    <row r="895" spans="1:52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  <c r="AZ895" s="66"/>
    </row>
    <row r="896" spans="1:52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  <c r="AZ896" s="66"/>
    </row>
    <row r="897" spans="1:52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</row>
    <row r="898" spans="1:52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/>
    </row>
    <row r="899" spans="1:52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  <c r="AZ899" s="66"/>
    </row>
    <row r="900" spans="1:52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</row>
    <row r="901" spans="1:52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  <c r="AZ901" s="66"/>
    </row>
    <row r="902" spans="1:52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</row>
    <row r="903" spans="1:52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  <c r="AZ903" s="66"/>
    </row>
    <row r="904" spans="1:52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  <c r="AZ904" s="66"/>
    </row>
    <row r="905" spans="1:52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  <c r="AZ905" s="66"/>
    </row>
    <row r="906" spans="1:52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</row>
    <row r="907" spans="1:52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  <c r="AZ907" s="66"/>
    </row>
    <row r="908" spans="1:52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  <c r="AZ908" s="66"/>
    </row>
    <row r="909" spans="1:52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</row>
    <row r="910" spans="1:52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  <c r="AZ910" s="66"/>
    </row>
    <row r="911" spans="1:52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</row>
    <row r="912" spans="1:52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  <c r="AZ912" s="66"/>
    </row>
    <row r="913" spans="1:52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</row>
    <row r="914" spans="1:52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  <c r="AZ914" s="66"/>
    </row>
    <row r="915" spans="1:52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  <c r="AZ915" s="66"/>
    </row>
    <row r="916" spans="1:52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  <c r="AZ916" s="66"/>
    </row>
    <row r="917" spans="1:52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  <c r="AZ917" s="66"/>
    </row>
    <row r="918" spans="1:52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</row>
    <row r="919" spans="1:52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  <c r="AZ919" s="66"/>
    </row>
    <row r="920" spans="1:52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  <c r="AZ920" s="66"/>
    </row>
    <row r="921" spans="1:52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</row>
    <row r="922" spans="1:52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  <c r="AZ922" s="66"/>
    </row>
    <row r="923" spans="1:52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  <c r="AZ923" s="66"/>
    </row>
    <row r="924" spans="1:52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  <c r="AZ924" s="66"/>
    </row>
    <row r="925" spans="1:52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/>
    </row>
    <row r="926" spans="1:52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  <c r="AZ926" s="66"/>
    </row>
    <row r="927" spans="1:52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/>
    </row>
    <row r="928" spans="1:52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  <c r="AZ928" s="66"/>
    </row>
    <row r="929" spans="1:52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</row>
    <row r="930" spans="1:52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  <c r="AZ930" s="66"/>
    </row>
    <row r="931" spans="1:52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  <c r="AZ931" s="66"/>
    </row>
    <row r="932" spans="1:52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  <c r="AZ932" s="66"/>
    </row>
    <row r="933" spans="1:52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</row>
    <row r="934" spans="1:52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  <c r="AZ934" s="66"/>
    </row>
    <row r="935" spans="1:52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  <c r="AZ935" s="66"/>
    </row>
    <row r="936" spans="1:52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  <c r="AZ936" s="66"/>
    </row>
    <row r="937" spans="1:52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  <c r="AZ937" s="66"/>
    </row>
    <row r="938" spans="1:52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  <c r="AZ938" s="66"/>
    </row>
    <row r="939" spans="1:52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  <c r="AZ939" s="66"/>
    </row>
    <row r="940" spans="1:52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</row>
    <row r="941" spans="1:52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  <c r="AZ941" s="66"/>
    </row>
    <row r="942" spans="1:52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  <c r="AZ942" s="66"/>
    </row>
    <row r="943" spans="1:52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</row>
    <row r="944" spans="1:52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</row>
    <row r="945" spans="1:52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  <c r="AZ945" s="66"/>
    </row>
    <row r="946" spans="1:52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</row>
    <row r="947" spans="1:52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  <c r="AZ947" s="66"/>
    </row>
    <row r="948" spans="1:52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</row>
    <row r="949" spans="1:52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  <c r="AZ949" s="66"/>
    </row>
    <row r="950" spans="1:52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  <c r="AZ950" s="66"/>
    </row>
    <row r="951" spans="1:52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  <c r="AZ951" s="66"/>
    </row>
    <row r="952" spans="1:52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  <c r="AZ952" s="66"/>
    </row>
    <row r="953" spans="1:52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  <c r="AZ953" s="66"/>
    </row>
    <row r="954" spans="1:52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  <c r="AZ954" s="66"/>
    </row>
    <row r="955" spans="1:52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</row>
    <row r="956" spans="1:52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  <c r="AZ956" s="66"/>
    </row>
    <row r="957" spans="1:52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</row>
    <row r="958" spans="1:52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  <c r="AZ958" s="66"/>
    </row>
    <row r="959" spans="1:52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</row>
    <row r="960" spans="1:52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</row>
    <row r="961" spans="1:52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  <c r="AZ961" s="66"/>
    </row>
    <row r="962" spans="1:52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  <c r="AZ962" s="66"/>
    </row>
    <row r="963" spans="1:52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</row>
    <row r="964" spans="1:52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</row>
    <row r="965" spans="1:52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</row>
    <row r="966" spans="1:52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</row>
    <row r="967" spans="1:52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</row>
    <row r="968" spans="1:52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  <c r="AZ968" s="66"/>
    </row>
    <row r="969" spans="1:52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  <c r="AZ969" s="66"/>
    </row>
    <row r="970" spans="1:52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</row>
    <row r="971" spans="1:52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</row>
    <row r="972" spans="1:52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</row>
    <row r="973" spans="1:52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</row>
    <row r="974" spans="1:52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  <c r="AZ974" s="66"/>
    </row>
    <row r="975" spans="1:52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  <c r="AZ975" s="66"/>
    </row>
    <row r="976" spans="1:52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  <c r="AZ976" s="66"/>
    </row>
    <row r="977" spans="1:52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</row>
    <row r="978" spans="1:52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/>
    </row>
    <row r="979" spans="1:52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</row>
    <row r="980" spans="1:52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</row>
    <row r="981" spans="1:52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</row>
    <row r="982" spans="1:52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</row>
    <row r="983" spans="1:52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  <c r="AZ983" s="66"/>
    </row>
    <row r="984" spans="1:52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</row>
    <row r="985" spans="1:52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</row>
    <row r="986" spans="1:52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</row>
    <row r="987" spans="1:52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</row>
    <row r="988" spans="1:52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  <c r="AZ988" s="66"/>
    </row>
    <row r="989" spans="1:52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</row>
    <row r="990" spans="1:52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  <c r="AZ990" s="66"/>
    </row>
    <row r="991" spans="1:52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  <c r="AZ991" s="66"/>
    </row>
    <row r="992" spans="1:52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</row>
    <row r="993" spans="1:52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  <c r="AZ993" s="66"/>
    </row>
    <row r="994" spans="1:52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  <c r="AZ994" s="66"/>
    </row>
    <row r="995" spans="1:52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</row>
    <row r="996" spans="1:52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  <c r="AZ996" s="66"/>
    </row>
    <row r="997" spans="1:52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6"/>
      <c r="AN997" s="66"/>
      <c r="AO997" s="66"/>
      <c r="AP997" s="66"/>
      <c r="AQ997" s="66"/>
      <c r="AR997" s="66"/>
      <c r="AS997" s="66"/>
      <c r="AT997" s="66"/>
      <c r="AU997" s="66"/>
      <c r="AV997" s="66"/>
      <c r="AW997" s="66"/>
      <c r="AX997" s="66"/>
      <c r="AY997" s="66"/>
      <c r="AZ997" s="66"/>
    </row>
    <row r="998" spans="1:52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6"/>
      <c r="AN998" s="66"/>
      <c r="AO998" s="66"/>
      <c r="AP998" s="66"/>
      <c r="AQ998" s="66"/>
      <c r="AR998" s="66"/>
      <c r="AS998" s="66"/>
      <c r="AT998" s="66"/>
      <c r="AU998" s="66"/>
      <c r="AV998" s="66"/>
      <c r="AW998" s="66"/>
      <c r="AX998" s="66"/>
      <c r="AY998" s="66"/>
      <c r="AZ998" s="66"/>
    </row>
    <row r="999" spans="1:52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6"/>
      <c r="AN999" s="66"/>
      <c r="AO999" s="66"/>
      <c r="AP999" s="66"/>
      <c r="AQ999" s="66"/>
      <c r="AR999" s="66"/>
      <c r="AS999" s="66"/>
      <c r="AT999" s="66"/>
      <c r="AU999" s="66"/>
      <c r="AV999" s="66"/>
      <c r="AW999" s="66"/>
      <c r="AX999" s="66"/>
      <c r="AY999" s="66"/>
      <c r="AZ999" s="66"/>
    </row>
    <row r="1000" spans="1:52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6"/>
      <c r="AN1000" s="66"/>
      <c r="AO1000" s="66"/>
      <c r="AP1000" s="66"/>
      <c r="AQ1000" s="66"/>
      <c r="AR1000" s="66"/>
      <c r="AS1000" s="66"/>
      <c r="AT1000" s="66"/>
      <c r="AU1000" s="66"/>
      <c r="AV1000" s="66"/>
      <c r="AW1000" s="66"/>
      <c r="AX1000" s="66"/>
      <c r="AY1000" s="66"/>
      <c r="AZ1000" s="66"/>
    </row>
  </sheetData>
  <conditionalFormatting sqref="C2">
    <cfRule type="expression" dxfId="262" priority="1">
      <formula>B2="✖"</formula>
    </cfRule>
  </conditionalFormatting>
  <conditionalFormatting sqref="D2:D11">
    <cfRule type="expression" dxfId="261" priority="2">
      <formula>C2="✖"</formula>
    </cfRule>
  </conditionalFormatting>
  <conditionalFormatting sqref="E2:E4">
    <cfRule type="expression" dxfId="260" priority="3">
      <formula>D2="✖"</formula>
    </cfRule>
  </conditionalFormatting>
  <conditionalFormatting sqref="F2:F5">
    <cfRule type="expression" dxfId="259" priority="4">
      <formula>E2="✖"</formula>
    </cfRule>
  </conditionalFormatting>
  <conditionalFormatting sqref="G2:G16">
    <cfRule type="expression" dxfId="258" priority="5">
      <formula>F2="✖"</formula>
    </cfRule>
  </conditionalFormatting>
  <conditionalFormatting sqref="H2:H10">
    <cfRule type="expression" dxfId="257" priority="6">
      <formula>G2="✖"</formula>
    </cfRule>
  </conditionalFormatting>
  <conditionalFormatting sqref="H20">
    <cfRule type="expression" dxfId="256" priority="7">
      <formula>G20="✖"</formula>
    </cfRule>
  </conditionalFormatting>
  <conditionalFormatting sqref="E7:E20">
    <cfRule type="expression" dxfId="255" priority="8">
      <formula>D7="✖"</formula>
    </cfRule>
  </conditionalFormatting>
  <conditionalFormatting sqref="F8:F20">
    <cfRule type="expression" dxfId="254" priority="9">
      <formula>E8="✖"</formula>
    </cfRule>
  </conditionalFormatting>
  <conditionalFormatting sqref="G17:G20">
    <cfRule type="expression" dxfId="253" priority="10">
      <formula>F17="✖"</formula>
    </cfRule>
  </conditionalFormatting>
  <conditionalFormatting sqref="I2:I15">
    <cfRule type="expression" dxfId="252" priority="11">
      <formula>H2="✖"</formula>
    </cfRule>
  </conditionalFormatting>
  <conditionalFormatting sqref="I18:I20">
    <cfRule type="expression" dxfId="251" priority="12">
      <formula>H18="✖"</formula>
    </cfRule>
  </conditionalFormatting>
  <conditionalFormatting sqref="J2:J17">
    <cfRule type="expression" dxfId="250" priority="13">
      <formula>I2="✖"</formula>
    </cfRule>
  </conditionalFormatting>
  <conditionalFormatting sqref="K2:K17">
    <cfRule type="expression" dxfId="249" priority="14">
      <formula>J2="✖"</formula>
    </cfRule>
  </conditionalFormatting>
  <conditionalFormatting sqref="K20">
    <cfRule type="expression" dxfId="248" priority="15">
      <formula>J20="✖"</formula>
    </cfRule>
  </conditionalFormatting>
  <conditionalFormatting sqref="L2:L15">
    <cfRule type="expression" dxfId="247" priority="16">
      <formula>K2="✖"</formula>
    </cfRule>
  </conditionalFormatting>
  <conditionalFormatting sqref="L19:L20">
    <cfRule type="expression" dxfId="246" priority="17">
      <formula>K19="✖"</formula>
    </cfRule>
  </conditionalFormatting>
  <conditionalFormatting sqref="M2:O2">
    <cfRule type="expression" dxfId="245" priority="18">
      <formula>L2="✖"</formula>
    </cfRule>
  </conditionalFormatting>
  <conditionalFormatting sqref="M16:M20">
    <cfRule type="expression" dxfId="244" priority="19">
      <formula>L16="✖"</formula>
    </cfRule>
  </conditionalFormatting>
  <conditionalFormatting sqref="N16:O20">
    <cfRule type="expression" dxfId="243" priority="20">
      <formula>M16="✖"</formula>
    </cfRule>
  </conditionalFormatting>
  <conditionalFormatting sqref="P2:Q11">
    <cfRule type="expression" dxfId="242" priority="21">
      <formula>O2="✖"</formula>
    </cfRule>
  </conditionalFormatting>
  <conditionalFormatting sqref="P19:Q20 R20:S20">
    <cfRule type="expression" dxfId="241" priority="22">
      <formula>O19="✖"</formula>
    </cfRule>
  </conditionalFormatting>
  <conditionalFormatting sqref="S2:S3">
    <cfRule type="expression" dxfId="240" priority="23">
      <formula>R2="✖"</formula>
    </cfRule>
  </conditionalFormatting>
  <conditionalFormatting sqref="S7:S19">
    <cfRule type="expression" dxfId="239" priority="24">
      <formula>R7="✖"</formula>
    </cfRule>
  </conditionalFormatting>
  <conditionalFormatting sqref="T2:T6">
    <cfRule type="expression" dxfId="238" priority="25">
      <formula>S2="✖"</formula>
    </cfRule>
  </conditionalFormatting>
  <conditionalFormatting sqref="T12:T20">
    <cfRule type="expression" dxfId="237" priority="26">
      <formula>S12="✖"</formula>
    </cfRule>
  </conditionalFormatting>
  <conditionalFormatting sqref="U12:U20">
    <cfRule type="expression" dxfId="236" priority="27">
      <formula>T12="✖"</formula>
    </cfRule>
  </conditionalFormatting>
  <conditionalFormatting sqref="U2:U6">
    <cfRule type="expression" dxfId="235" priority="28">
      <formula>T2="✖"</formula>
    </cfRule>
  </conditionalFormatting>
  <conditionalFormatting sqref="V2:V6">
    <cfRule type="expression" dxfId="234" priority="29">
      <formula>U2="✖"</formula>
    </cfRule>
  </conditionalFormatting>
  <conditionalFormatting sqref="V12:V20">
    <cfRule type="expression" dxfId="233" priority="30">
      <formula>U12="✖"</formula>
    </cfRule>
  </conditionalFormatting>
  <conditionalFormatting sqref="W2:W6">
    <cfRule type="expression" dxfId="232" priority="31">
      <formula>V2="✖"</formula>
    </cfRule>
  </conditionalFormatting>
  <conditionalFormatting sqref="W16:W20 X20">
    <cfRule type="expression" dxfId="231" priority="32">
      <formula>V16="✖"</formula>
    </cfRule>
  </conditionalFormatting>
  <conditionalFormatting sqref="Y2:Y3">
    <cfRule type="expression" dxfId="230" priority="33">
      <formula>X2="✖"</formula>
    </cfRule>
  </conditionalFormatting>
  <conditionalFormatting sqref="Y7:Y20">
    <cfRule type="expression" dxfId="229" priority="34">
      <formula>X7="✖"</formula>
    </cfRule>
  </conditionalFormatting>
  <conditionalFormatting sqref="Z2:Z6">
    <cfRule type="expression" dxfId="228" priority="35">
      <formula>Y2="✖"</formula>
    </cfRule>
  </conditionalFormatting>
  <conditionalFormatting sqref="Z12:Z20">
    <cfRule type="expression" dxfId="227" priority="36">
      <formula>Y12="✖"</formula>
    </cfRule>
  </conditionalFormatting>
  <conditionalFormatting sqref="AA12:AA20">
    <cfRule type="expression" dxfId="226" priority="37">
      <formula>Z12="✖"</formula>
    </cfRule>
  </conditionalFormatting>
  <conditionalFormatting sqref="AA2:AA6">
    <cfRule type="expression" dxfId="225" priority="38">
      <formula>Z2="✖"</formula>
    </cfRule>
  </conditionalFormatting>
  <conditionalFormatting sqref="AB2:AB6">
    <cfRule type="expression" dxfId="224" priority="39">
      <formula>AA2="✖"</formula>
    </cfRule>
  </conditionalFormatting>
  <conditionalFormatting sqref="AB12:AB20">
    <cfRule type="expression" dxfId="223" priority="40">
      <formula>AA12="✖"</formula>
    </cfRule>
  </conditionalFormatting>
  <conditionalFormatting sqref="AC16:AC20">
    <cfRule type="expression" dxfId="222" priority="41">
      <formula>AB16="✖"</formula>
    </cfRule>
  </conditionalFormatting>
  <conditionalFormatting sqref="AC2:AC6">
    <cfRule type="expression" dxfId="221" priority="42">
      <formula>AB2="✖"</formula>
    </cfRule>
  </conditionalFormatting>
  <conditionalFormatting sqref="AD2:AF3">
    <cfRule type="expression" dxfId="220" priority="43">
      <formula>AC2="✖"</formula>
    </cfRule>
  </conditionalFormatting>
  <conditionalFormatting sqref="AD20:AF20">
    <cfRule type="expression" dxfId="219" priority="44">
      <formula>AC20="✖"</formula>
    </cfRule>
  </conditionalFormatting>
  <conditionalFormatting sqref="AG20 AH19:AH20">
    <cfRule type="expression" dxfId="218" priority="45">
      <formula>AF19="✖"</formula>
    </cfRule>
  </conditionalFormatting>
  <conditionalFormatting sqref="AH2:AH6">
    <cfRule type="expression" dxfId="217" priority="46">
      <formula>AG2="✖"</formula>
    </cfRule>
  </conditionalFormatting>
  <conditionalFormatting sqref="AI2:AI18">
    <cfRule type="expression" dxfId="216" priority="47">
      <formula>AH2="✖"</formula>
    </cfRule>
  </conditionalFormatting>
  <conditionalFormatting sqref="AI19:AI20">
    <cfRule type="expression" dxfId="215" priority="48">
      <formula>AH19="✖"</formula>
    </cfRule>
  </conditionalFormatting>
  <conditionalFormatting sqref="AJ2:AJ18">
    <cfRule type="expression" dxfId="214" priority="49">
      <formula>AI2="✖"</formula>
    </cfRule>
  </conditionalFormatting>
  <conditionalFormatting sqref="AJ19:AJ20">
    <cfRule type="expression" dxfId="213" priority="50">
      <formula>AI19="✖"</formula>
    </cfRule>
  </conditionalFormatting>
  <conditionalFormatting sqref="AK16:AK20">
    <cfRule type="expression" dxfId="212" priority="51">
      <formula>AJ16="✖"</formula>
    </cfRule>
  </conditionalFormatting>
  <conditionalFormatting sqref="AK2:AK3">
    <cfRule type="expression" dxfId="211" priority="52">
      <formula>AJ2="✖"</formula>
    </cfRule>
  </conditionalFormatting>
  <conditionalFormatting sqref="D20">
    <cfRule type="expression" dxfId="210" priority="53">
      <formula>C20="✖"</formula>
    </cfRule>
  </conditionalFormatting>
  <pageMargins left="0.511811024" right="0.511811024" top="0.78740157499999996" bottom="0.78740157499999996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9"/>
  </sheetPr>
  <dimension ref="A1:AY1000"/>
  <sheetViews>
    <sheetView workbookViewId="0">
      <pane xSplit="2" ySplit="1" topLeftCell="C9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  <col min="38" max="38" width="11.42578125" customWidth="1"/>
    <col min="39" max="40" width="15" customWidth="1"/>
    <col min="41" max="41" width="13.28515625" customWidth="1"/>
    <col min="42" max="42" width="11.42578125" customWidth="1"/>
    <col min="43" max="43" width="16.85546875" customWidth="1"/>
    <col min="44" max="44" width="17.42578125" customWidth="1"/>
    <col min="45" max="45" width="12.42578125" customWidth="1"/>
    <col min="46" max="46" width="49.28515625" customWidth="1"/>
    <col min="47" max="47" width="17.42578125" customWidth="1"/>
    <col min="48" max="48" width="11.140625" customWidth="1"/>
    <col min="49" max="49" width="12.85546875" customWidth="1"/>
    <col min="50" max="50" width="14.7109375" customWidth="1"/>
    <col min="51" max="51" width="12.42578125" customWidth="1"/>
  </cols>
  <sheetData>
    <row r="1" spans="1:51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36</v>
      </c>
      <c r="F1" s="59" t="s">
        <v>37</v>
      </c>
      <c r="G1" s="59" t="s">
        <v>151</v>
      </c>
      <c r="H1" s="59" t="s">
        <v>63</v>
      </c>
      <c r="I1" s="59" t="s">
        <v>85</v>
      </c>
      <c r="J1" s="59" t="s">
        <v>152</v>
      </c>
      <c r="K1" s="59" t="s">
        <v>91</v>
      </c>
      <c r="L1" s="59" t="s">
        <v>86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103" t="s">
        <v>161</v>
      </c>
      <c r="Y1" s="103" t="s">
        <v>162</v>
      </c>
      <c r="Z1" s="103" t="s">
        <v>163</v>
      </c>
      <c r="AA1" s="103" t="s">
        <v>164</v>
      </c>
      <c r="AB1" s="103" t="s">
        <v>165</v>
      </c>
      <c r="AC1" s="103" t="s">
        <v>166</v>
      </c>
      <c r="AD1" s="103" t="s">
        <v>44</v>
      </c>
      <c r="AE1" s="103" t="s">
        <v>45</v>
      </c>
      <c r="AF1" s="103" t="s">
        <v>46</v>
      </c>
      <c r="AG1" s="103" t="s">
        <v>47</v>
      </c>
      <c r="AH1" s="103" t="s">
        <v>69</v>
      </c>
      <c r="AI1" s="103" t="s">
        <v>167</v>
      </c>
      <c r="AJ1" s="103" t="s">
        <v>168</v>
      </c>
      <c r="AK1" s="103" t="s">
        <v>38</v>
      </c>
      <c r="AL1" s="104" t="s">
        <v>446</v>
      </c>
      <c r="AM1" s="104" t="s">
        <v>60</v>
      </c>
      <c r="AN1" s="104" t="s">
        <v>61</v>
      </c>
      <c r="AO1" s="104" t="s">
        <v>447</v>
      </c>
      <c r="AP1" s="104" t="s">
        <v>448</v>
      </c>
      <c r="AQ1" s="104" t="s">
        <v>449</v>
      </c>
      <c r="AR1" s="104" t="s">
        <v>450</v>
      </c>
      <c r="AS1" s="104" t="s">
        <v>451</v>
      </c>
      <c r="AT1" s="104" t="s">
        <v>452</v>
      </c>
      <c r="AU1" s="104" t="s">
        <v>453</v>
      </c>
      <c r="AV1" s="104" t="s">
        <v>454</v>
      </c>
      <c r="AW1" s="104" t="s">
        <v>455</v>
      </c>
      <c r="AX1" s="104" t="s">
        <v>456</v>
      </c>
      <c r="AY1" s="104" t="s">
        <v>457</v>
      </c>
    </row>
    <row r="2" spans="1:51" ht="12.75" customHeight="1">
      <c r="A2" s="63" t="s">
        <v>50</v>
      </c>
      <c r="B2" s="63" t="s">
        <v>112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64">
        <f>IF('Formulário 1º Bim'!$Q$16="✔",0,IF('Formulário 1º Bim'!Q17="✔",'Formulário 1º Bim'!R17*(1-'Formulário 1º Bim'!$D$27-'Formulário 1º Bim'!$F27),0))</f>
        <v>0</v>
      </c>
      <c r="S2" s="24"/>
      <c r="T2" s="24"/>
      <c r="U2" s="24"/>
      <c r="V2" s="24"/>
      <c r="W2" s="24"/>
      <c r="X2" s="64">
        <f>IF('Formulário 1º Bim'!$Q$16="✔",IF('Formulário 1º Bim'!Q17="✔",'Formulário 1º Bim'!R17,0),0)</f>
        <v>0</v>
      </c>
      <c r="Y2" s="24"/>
      <c r="Z2" s="24"/>
      <c r="AA2" s="24"/>
      <c r="AB2" s="24"/>
      <c r="AC2" s="24"/>
      <c r="AD2" s="24"/>
      <c r="AE2" s="24"/>
      <c r="AF2" s="24"/>
      <c r="AG2" s="64">
        <f>IF('Formulário 1º Bim'!AA17="✔",'Formulário 1º Bim'!AB17,0)</f>
        <v>0</v>
      </c>
      <c r="AH2" s="24"/>
      <c r="AI2" s="24"/>
      <c r="AJ2" s="24"/>
      <c r="AK2" s="24"/>
      <c r="AL2" s="64">
        <f>'Formulário 1º Bim'!AC17</f>
        <v>0</v>
      </c>
      <c r="AM2" s="64">
        <f t="shared" ref="AM2:AM20" si="0">SUM(C2:Q2)</f>
        <v>0</v>
      </c>
      <c r="AN2" s="64">
        <f t="shared" ref="AN2:AN20" si="1">SUM(AM2,R2:AK2)</f>
        <v>0</v>
      </c>
      <c r="AO2" s="106" t="str">
        <f>'Formulário 1º Bim'!$D$27</f>
        <v>20%</v>
      </c>
      <c r="AP2" s="107">
        <f>'Formulário 1º Bim'!$H$150</f>
        <v>0.1208814</v>
      </c>
      <c r="AQ2" s="107">
        <f t="shared" ref="AQ2:AQ20" si="2">AP2+AO2</f>
        <v>0.32088139999999998</v>
      </c>
      <c r="AR2" s="106">
        <f>'Formulário 1º Bim'!B17</f>
        <v>0</v>
      </c>
      <c r="AS2" s="64">
        <f t="shared" ref="AS2:AS20" si="3">AR2*AN2</f>
        <v>0</v>
      </c>
      <c r="AT2" s="108" t="str">
        <f>'Formulário 1º Bim'!$C$8</f>
        <v>PAPELARIA E LIVRARIA OMEGA EIRELI ME -Jandyra</v>
      </c>
      <c r="AU2" s="108" t="str">
        <f>'Formulário 1º Bim'!$C$9</f>
        <v>29.271.264/0001-61</v>
      </c>
      <c r="AV2" s="66" t="str">
        <f>'Formulário 1º Bim'!$W$8</f>
        <v>Centro-Oeste</v>
      </c>
      <c r="AW2" s="66" t="str">
        <f>'Formulário 1º Bim'!$W$9</f>
        <v>Parceira - Base</v>
      </c>
      <c r="AX2" s="108">
        <f>'Formulário 1º Bim'!$C$10</f>
        <v>0</v>
      </c>
      <c r="AY2" s="108">
        <f>'Formulário 1º Bim'!$W$10</f>
        <v>0</v>
      </c>
    </row>
    <row r="3" spans="1:51" ht="12.75" customHeight="1">
      <c r="A3" s="63" t="s">
        <v>51</v>
      </c>
      <c r="B3" s="63" t="s">
        <v>112</v>
      </c>
      <c r="C3" s="64">
        <f>IF('Formulário 1º Bim'!C18="✔",'Formulário 1º Bim'!D18*(1-'Formulário 1º Bim'!$D$27-'Formulário 1º Bim'!$F28),0)</f>
        <v>108.343185851</v>
      </c>
      <c r="D3" s="24"/>
      <c r="E3" s="24"/>
      <c r="F3" s="24"/>
      <c r="G3" s="24"/>
      <c r="H3" s="24"/>
      <c r="I3" s="24"/>
      <c r="J3" s="24"/>
      <c r="K3" s="24"/>
      <c r="L3" s="24"/>
      <c r="M3" s="64">
        <f>IF('Formulário 1º Bim'!K18="✔",'Formulário 1º Bim'!L18*(1-'Formulário 1º Bim'!$D$27-'Formulário 1º Bim'!$F28),0)</f>
        <v>0</v>
      </c>
      <c r="N3" s="64">
        <f>IF('Formulário 1º Bim'!M18="✔",'Formulário 1º Bim'!N18*(1-'Formulário 1º Bim'!$D$27-'Formulário 1º Bim'!$F28),0)</f>
        <v>0</v>
      </c>
      <c r="O3" s="64">
        <f>IF('Formulário 1º Bim'!O18="✔",'Formulário 1º Bim'!P18*(1-'Formulário 1º Bim'!$D$27-'Formulário 1º Bim'!$F28),0)</f>
        <v>0</v>
      </c>
      <c r="P3" s="24"/>
      <c r="Q3" s="24"/>
      <c r="R3" s="64">
        <f>IF('Formulário 1º Bim'!$Q$16="✔",0,IF('Formulário 1º Bim'!Q18="✔",'Formulário 1º Bim'!R18*(1-'Formulário 1º Bim'!$D$27-'Formulário 1º Bim'!$F28),0))</f>
        <v>0</v>
      </c>
      <c r="S3" s="24"/>
      <c r="T3" s="24"/>
      <c r="U3" s="24"/>
      <c r="V3" s="24"/>
      <c r="W3" s="24"/>
      <c r="X3" s="64">
        <f>IF('Formulário 1º Bim'!$Q$16="✔",IF('Formulário 1º Bim'!Q18="✔",'Formulário 1º Bim'!R18,0),0)</f>
        <v>0</v>
      </c>
      <c r="Y3" s="24"/>
      <c r="Z3" s="24"/>
      <c r="AA3" s="24"/>
      <c r="AB3" s="24"/>
      <c r="AC3" s="24"/>
      <c r="AD3" s="24"/>
      <c r="AE3" s="24"/>
      <c r="AF3" s="24"/>
      <c r="AG3" s="64">
        <f>IF('Formulário 1º Bim'!AA18="✔",'Formulário 1º Bim'!AB18,0)</f>
        <v>0</v>
      </c>
      <c r="AH3" s="24"/>
      <c r="AI3" s="24"/>
      <c r="AJ3" s="24"/>
      <c r="AK3" s="24"/>
      <c r="AL3" s="64">
        <f>'Formulário 1º Bim'!AC18</f>
        <v>159.535</v>
      </c>
      <c r="AM3" s="64">
        <f t="shared" si="0"/>
        <v>108.343185851</v>
      </c>
      <c r="AN3" s="64">
        <f t="shared" si="1"/>
        <v>108.343185851</v>
      </c>
      <c r="AO3" s="106" t="str">
        <f>'Formulário 1º Bim'!$D$27</f>
        <v>20%</v>
      </c>
      <c r="AP3" s="107">
        <f>'Formulário 1º Bim'!$H$150</f>
        <v>0.1208814</v>
      </c>
      <c r="AQ3" s="107">
        <f t="shared" si="2"/>
        <v>0.32088139999999998</v>
      </c>
      <c r="AR3" s="106">
        <f>'Formulário 1º Bim'!B18</f>
        <v>35</v>
      </c>
      <c r="AS3" s="64">
        <f t="shared" si="3"/>
        <v>3792.0115047849999</v>
      </c>
      <c r="AT3" s="108" t="str">
        <f>'Formulário 1º Bim'!$C$8</f>
        <v>PAPELARIA E LIVRARIA OMEGA EIRELI ME -Jandyra</v>
      </c>
      <c r="AU3" s="108" t="str">
        <f>'Formulário 1º Bim'!$C$9</f>
        <v>29.271.264/0001-61</v>
      </c>
      <c r="AV3" s="66" t="str">
        <f>'Formulário 1º Bim'!$W$8</f>
        <v>Centro-Oeste</v>
      </c>
      <c r="AW3" s="66" t="str">
        <f>'Formulário 1º Bim'!$W$9</f>
        <v>Parceira - Base</v>
      </c>
      <c r="AX3" s="108">
        <f>'Formulário 1º Bim'!$C$10</f>
        <v>0</v>
      </c>
      <c r="AY3" s="108">
        <f>'Formulário 1º Bim'!$W$10</f>
        <v>0</v>
      </c>
    </row>
    <row r="4" spans="1:51" ht="12.75" customHeight="1">
      <c r="A4" s="63" t="s">
        <v>52</v>
      </c>
      <c r="B4" s="63" t="s">
        <v>112</v>
      </c>
      <c r="C4" s="64">
        <f>IF('Formulário 1º Bim'!C19="✔",'Formulário 1º Bim'!D19*(1-'Formulário 1º Bim'!$D$27-'Formulário 1º Bim'!$F29),0)</f>
        <v>108.343185851</v>
      </c>
      <c r="D4" s="24"/>
      <c r="E4" s="24"/>
      <c r="F4" s="24"/>
      <c r="G4" s="24"/>
      <c r="H4" s="24"/>
      <c r="I4" s="24"/>
      <c r="J4" s="24"/>
      <c r="K4" s="24"/>
      <c r="L4" s="24"/>
      <c r="M4" s="64">
        <f>IF('Formulário 1º Bim'!K19="✔",'Formulário 1º Bim'!L19*(1-'Formulário 1º Bim'!$D$27-'Formulário 1º Bim'!$F29),0)</f>
        <v>0</v>
      </c>
      <c r="N4" s="64">
        <f>IF('Formulário 1º Bim'!M19="✔",'Formulário 1º Bim'!N19*(1-'Formulário 1º Bim'!$D$27-'Formulário 1º Bim'!$F29),0)</f>
        <v>0</v>
      </c>
      <c r="O4" s="64">
        <f>IF('Formulário 1º Bim'!O19="✔",'Formulário 1º Bim'!P19*(1-'Formulário 1º Bim'!$D$27-'Formulário 1º Bim'!$F29),0)</f>
        <v>0</v>
      </c>
      <c r="P4" s="24"/>
      <c r="Q4" s="24"/>
      <c r="R4" s="64">
        <f>IF('Formulário 1º Bim'!$Q$16="✔",0,IF('Formulário 1º Bim'!Q19="✔",'Formulário 1º Bim'!R19*(1-'Formulário 1º Bim'!$D$27-'Formulário 1º Bim'!$F29),0))</f>
        <v>6.4889782230000002</v>
      </c>
      <c r="S4" s="64">
        <f>IF('Formulário 1º Bim'!$S$16="✔",0,IF('Formulário 1º Bim'!S19="✔",'Formulário 1º Bim'!T19*(1-'Formulário 1º Bim'!$D$27-'Formulário 1º Bim'!$F29),0))</f>
        <v>0</v>
      </c>
      <c r="T4" s="24"/>
      <c r="U4" s="24"/>
      <c r="V4" s="24"/>
      <c r="W4" s="24"/>
      <c r="X4" s="64">
        <f>IF('Formulário 1º Bim'!$Q$16="✔",IF('Formulário 1º Bim'!Q19="✔",'Formulário 1º Bim'!R19,0),0)</f>
        <v>0</v>
      </c>
      <c r="Y4" s="64">
        <f>IF('Formulário 1º Bim'!$S$16="✔",IF('Formulário 1º Bim'!S19="✔",'Formulário 1º Bim'!T19,0),0)</f>
        <v>0</v>
      </c>
      <c r="Z4" s="24"/>
      <c r="AA4" s="24"/>
      <c r="AB4" s="24"/>
      <c r="AC4" s="24"/>
      <c r="AD4" s="64">
        <f>IF('Formulário 1º Bim'!U19="✔",'Formulário 1º Bim'!V19,0)</f>
        <v>0</v>
      </c>
      <c r="AE4" s="64">
        <f>IF('Formulário 1º Bim'!W19="✔",'Formulário 1º Bim'!X19,0)</f>
        <v>0</v>
      </c>
      <c r="AF4" s="64">
        <f>IF('Formulário 1º Bim'!Y19="✔",'Formulário 1º Bim'!Z19,0)</f>
        <v>0</v>
      </c>
      <c r="AG4" s="64">
        <f>IF('Formulário 1º Bim'!AA19="✔",'Formulário 1º Bim'!AB19,0)</f>
        <v>0</v>
      </c>
      <c r="AH4" s="24"/>
      <c r="AI4" s="24"/>
      <c r="AJ4" s="24"/>
      <c r="AK4" s="64">
        <f>IF('Formulário 1º Bim'!I19="✔",'Formulário 1º Bim'!J19,0)</f>
        <v>0</v>
      </c>
      <c r="AL4" s="64">
        <f>'Formulário 1º Bim'!AC19</f>
        <v>169.09</v>
      </c>
      <c r="AM4" s="64">
        <f t="shared" si="0"/>
        <v>108.343185851</v>
      </c>
      <c r="AN4" s="64">
        <f t="shared" si="1"/>
        <v>114.832164074</v>
      </c>
      <c r="AO4" s="106" t="str">
        <f>'Formulário 1º Bim'!$D$27</f>
        <v>20%</v>
      </c>
      <c r="AP4" s="107">
        <f>'Formulário 1º Bim'!$H$150</f>
        <v>0.1208814</v>
      </c>
      <c r="AQ4" s="107">
        <f t="shared" si="2"/>
        <v>0.32088139999999998</v>
      </c>
      <c r="AR4" s="106">
        <f>'Formulário 1º Bim'!B19</f>
        <v>30</v>
      </c>
      <c r="AS4" s="64">
        <f t="shared" si="3"/>
        <v>3444.9649222200001</v>
      </c>
      <c r="AT4" s="108" t="str">
        <f>'Formulário 1º Bim'!$C$8</f>
        <v>PAPELARIA E LIVRARIA OMEGA EIRELI ME -Jandyra</v>
      </c>
      <c r="AU4" s="108" t="str">
        <f>'Formulário 1º Bim'!$C$9</f>
        <v>29.271.264/0001-61</v>
      </c>
      <c r="AV4" s="66" t="str">
        <f>'Formulário 1º Bim'!$W$8</f>
        <v>Centro-Oeste</v>
      </c>
      <c r="AW4" s="66" t="str">
        <f>'Formulário 1º Bim'!$W$9</f>
        <v>Parceira - Base</v>
      </c>
      <c r="AX4" s="108">
        <f>'Formulário 1º Bim'!$C$10</f>
        <v>0</v>
      </c>
      <c r="AY4" s="108">
        <f>'Formulário 1º Bim'!$W$10</f>
        <v>0</v>
      </c>
    </row>
    <row r="5" spans="1:51" ht="12.75" customHeight="1">
      <c r="A5" s="63" t="s">
        <v>53</v>
      </c>
      <c r="B5" s="63" t="s">
        <v>112</v>
      </c>
      <c r="C5" s="64">
        <f>IF('Formulário 1º Bim'!C20="✔",'Formulário 1º Bim'!D20*(1-'Formulário 1º Bim'!$D$27-'Formulário 1º Bim'!$F30),0)</f>
        <v>108.343185851</v>
      </c>
      <c r="D5" s="24"/>
      <c r="E5" s="64">
        <f>IF('Formulário 1º Bim'!E20="✔",'Formulário 1º Bim'!F20*(1-'Formulário 1º Bim'!$D$27-'Formulário 1º Bim'!$F30),0)</f>
        <v>39.653735054000002</v>
      </c>
      <c r="F5" s="24"/>
      <c r="G5" s="24"/>
      <c r="H5" s="24"/>
      <c r="I5" s="24"/>
      <c r="J5" s="24"/>
      <c r="K5" s="24"/>
      <c r="L5" s="24"/>
      <c r="M5" s="64">
        <f>IF('Formulário 1º Bim'!K20="✔",'Formulário 1º Bim'!L20*(1-'Formulário 1º Bim'!$D$27-'Formulário 1º Bim'!$F30),0)</f>
        <v>0</v>
      </c>
      <c r="N5" s="64">
        <f>IF('Formulário 1º Bim'!M20="✔",'Formulário 1º Bim'!N20*(1-'Formulário 1º Bim'!$D$27-'Formulário 1º Bim'!$F30),0)</f>
        <v>0</v>
      </c>
      <c r="O5" s="64">
        <f>IF('Formulário 1º Bim'!O20="✔",'Formulário 1º Bim'!P20*(1-'Formulário 1º Bim'!$D$27-'Formulário 1º Bim'!$F30),0)</f>
        <v>0</v>
      </c>
      <c r="P5" s="24"/>
      <c r="Q5" s="24"/>
      <c r="R5" s="64">
        <f>IF('Formulário 1º Bim'!$Q$16="✔",0,IF('Formulário 1º Bim'!Q20="✔",'Formulário 1º Bim'!R20*(1-'Formulário 1º Bim'!$D$27-'Formulário 1º Bim'!$F30),0))</f>
        <v>6.4889782230000002</v>
      </c>
      <c r="S5" s="64">
        <f>IF('Formulário 1º Bim'!$S$16="✔",0,IF('Formulário 1º Bim'!S20="✔",'Formulário 1º Bim'!T20*(1-'Formulário 1º Bim'!$D$27-'Formulário 1º Bim'!$F30),0))</f>
        <v>0</v>
      </c>
      <c r="T5" s="24"/>
      <c r="U5" s="24"/>
      <c r="V5" s="24"/>
      <c r="W5" s="24"/>
      <c r="X5" s="64">
        <f>IF('Formulário 1º Bim'!$Q$16="✔",IF('Formulário 1º Bim'!Q20="✔",'Formulário 1º Bim'!R20,0),0)</f>
        <v>0</v>
      </c>
      <c r="Y5" s="64">
        <f>IF('Formulário 1º Bim'!$S$16="✔",IF('Formulário 1º Bim'!S20="✔",'Formulário 1º Bim'!T20,0),0)</f>
        <v>0</v>
      </c>
      <c r="Z5" s="24"/>
      <c r="AA5" s="24"/>
      <c r="AB5" s="24"/>
      <c r="AC5" s="24"/>
      <c r="AD5" s="64">
        <f>IF('Formulário 1º Bim'!U20="✔",'Formulário 1º Bim'!V20,0)</f>
        <v>0</v>
      </c>
      <c r="AE5" s="64">
        <f>IF('Formulário 1º Bim'!W20="✔",'Formulário 1º Bim'!X20,0)</f>
        <v>0</v>
      </c>
      <c r="AF5" s="64">
        <f>IF('Formulário 1º Bim'!Y20="✔",'Formulário 1º Bim'!Z20,0)</f>
        <v>0</v>
      </c>
      <c r="AG5" s="64">
        <f>IF('Formulário 1º Bim'!AA20="✔",'Formulário 1º Bim'!AB20,0)</f>
        <v>0</v>
      </c>
      <c r="AH5" s="24"/>
      <c r="AI5" s="24"/>
      <c r="AJ5" s="24"/>
      <c r="AK5" s="64">
        <f>IF('Formulário 1º Bim'!I20="✔",'Formulário 1º Bim'!J20,0)</f>
        <v>0</v>
      </c>
      <c r="AL5" s="64">
        <f>'Formulário 1º Bim'!AC20</f>
        <v>227.48000000000002</v>
      </c>
      <c r="AM5" s="64">
        <f t="shared" si="0"/>
        <v>147.996920905</v>
      </c>
      <c r="AN5" s="64">
        <f t="shared" si="1"/>
        <v>154.485899128</v>
      </c>
      <c r="AO5" s="106" t="str">
        <f>'Formulário 1º Bim'!$D$27</f>
        <v>20%</v>
      </c>
      <c r="AP5" s="107">
        <f>'Formulário 1º Bim'!$H$150</f>
        <v>0.1208814</v>
      </c>
      <c r="AQ5" s="107">
        <f t="shared" si="2"/>
        <v>0.32088139999999998</v>
      </c>
      <c r="AR5" s="106">
        <f>'Formulário 1º Bim'!B20</f>
        <v>50</v>
      </c>
      <c r="AS5" s="64">
        <f t="shared" si="3"/>
        <v>7724.2949564</v>
      </c>
      <c r="AT5" s="108" t="str">
        <f>'Formulário 1º Bim'!$C$8</f>
        <v>PAPELARIA E LIVRARIA OMEGA EIRELI ME -Jandyra</v>
      </c>
      <c r="AU5" s="108" t="str">
        <f>'Formulário 1º Bim'!$C$9</f>
        <v>29.271.264/0001-61</v>
      </c>
      <c r="AV5" s="66" t="str">
        <f>'Formulário 1º Bim'!$W$8</f>
        <v>Centro-Oeste</v>
      </c>
      <c r="AW5" s="66" t="str">
        <f>'Formulário 1º Bim'!$W$9</f>
        <v>Parceira - Base</v>
      </c>
      <c r="AX5" s="108">
        <f>'Formulário 1º Bim'!$C$10</f>
        <v>0</v>
      </c>
      <c r="AY5" s="108">
        <f>'Formulário 1º Bim'!$W$10</f>
        <v>0</v>
      </c>
    </row>
    <row r="6" spans="1:51" ht="12.75" customHeight="1">
      <c r="A6" s="63" t="s">
        <v>54</v>
      </c>
      <c r="B6" s="63" t="s">
        <v>112</v>
      </c>
      <c r="C6" s="64">
        <f>IF('Formulário 1º Bim'!C21="✔",'Formulário 1º Bim'!D21*(1-'Formulário 1º Bim'!$D$27-'Formulário 1º Bim'!$F31),0)</f>
        <v>108.343185851</v>
      </c>
      <c r="D6" s="24"/>
      <c r="E6" s="64">
        <f>IF('Formulário 1º Bim'!E21="✔",'Formulário 1º Bim'!F21*(1-'Formulário 1º Bim'!$D$27-'Formulário 1º Bim'!$F31),0)</f>
        <v>0</v>
      </c>
      <c r="F6" s="64">
        <f>IF('Formulário 1º Bim'!G21="✔",'Formulário 1º Bim'!H21*(1-'Formulário 1º Bim'!$D$27-'Formulário 1º Bim'!$F31),0)</f>
        <v>64.638508348000002</v>
      </c>
      <c r="G6" s="24"/>
      <c r="H6" s="24"/>
      <c r="I6" s="24"/>
      <c r="J6" s="24"/>
      <c r="K6" s="24"/>
      <c r="L6" s="24"/>
      <c r="M6" s="64">
        <f>IF('Formulário 1º Bim'!K21="✔",'Formulário 1º Bim'!L21*(1-'Formulário 1º Bim'!$D$27-'Formulário 1º Bim'!$F31),0)</f>
        <v>592.06917785200005</v>
      </c>
      <c r="N6" s="64">
        <f>IF('Formulário 1º Bim'!M21="✔",'Formulário 1º Bim'!N21*(1-'Formulário 1º Bim'!$D$27-'Formulário 1º Bim'!$F31),0)</f>
        <v>0</v>
      </c>
      <c r="O6" s="64">
        <f>IF('Formulário 1º Bim'!O21="✔",'Formulário 1º Bim'!P21*(1-'Formulário 1º Bim'!$D$27-'Formulário 1º Bim'!$F31),0)</f>
        <v>0</v>
      </c>
      <c r="P6" s="24"/>
      <c r="Q6" s="24"/>
      <c r="R6" s="64">
        <f>IF('Formulário 1º Bim'!$Q$16="✔",0,IF('Formulário 1º Bim'!Q21="✔",'Formulário 1º Bim'!R21*(1-'Formulário 1º Bim'!$D$27-'Formulário 1º Bim'!$F31),0))</f>
        <v>6.4889782230000002</v>
      </c>
      <c r="S6" s="64">
        <f>IF('Formulário 1º Bim'!$S$16="✔",0,IF('Formulário 1º Bim'!S21="✔",'Formulário 1º Bim'!T21*(1-'Formulário 1º Bim'!$D$27-'Formulário 1º Bim'!$F31),0))</f>
        <v>38.967825268000006</v>
      </c>
      <c r="T6" s="24"/>
      <c r="U6" s="24"/>
      <c r="V6" s="24"/>
      <c r="W6" s="24"/>
      <c r="X6" s="64">
        <f>IF('Formulário 1º Bim'!$Q$16="✔",IF('Formulário 1º Bim'!Q21="✔",'Formulário 1º Bim'!R21,0),0)</f>
        <v>0</v>
      </c>
      <c r="Y6" s="64">
        <f>IF('Formulário 1º Bim'!$S$16="✔",IF('Formulário 1º Bim'!S21="✔",'Formulário 1º Bim'!T21,0),0)</f>
        <v>0</v>
      </c>
      <c r="Z6" s="24"/>
      <c r="AA6" s="24"/>
      <c r="AB6" s="24"/>
      <c r="AC6" s="24"/>
      <c r="AD6" s="64">
        <f>IF('Formulário 1º Bim'!U21="✔",'Formulário 1º Bim'!V21,0)</f>
        <v>0</v>
      </c>
      <c r="AE6" s="64">
        <f>IF('Formulário 1º Bim'!W21="✔",'Formulário 1º Bim'!X21,0)</f>
        <v>0</v>
      </c>
      <c r="AF6" s="64">
        <f>IF('Formulário 1º Bim'!Y21="✔",'Formulário 1º Bim'!Z21,0)</f>
        <v>0</v>
      </c>
      <c r="AG6" s="64">
        <f>IF('Formulário 1º Bim'!AA21="✔",'Formulário 1º Bim'!AB21,0)</f>
        <v>0</v>
      </c>
      <c r="AH6" s="24"/>
      <c r="AI6" s="24"/>
      <c r="AJ6" s="24"/>
      <c r="AK6" s="64">
        <f>IF('Formulário 1º Bim'!I21="✔",'Formulário 1º Bim'!J21,0)</f>
        <v>0</v>
      </c>
      <c r="AL6" s="64">
        <f>'Formulário 1º Bim'!AC21</f>
        <v>1193.4700000000003</v>
      </c>
      <c r="AM6" s="64">
        <f t="shared" si="0"/>
        <v>765.05087205100006</v>
      </c>
      <c r="AN6" s="64">
        <f t="shared" si="1"/>
        <v>810.50767554200002</v>
      </c>
      <c r="AO6" s="106" t="str">
        <f>'Formulário 1º Bim'!$D$27</f>
        <v>20%</v>
      </c>
      <c r="AP6" s="107">
        <f>'Formulário 1º Bim'!$H$150</f>
        <v>0.1208814</v>
      </c>
      <c r="AQ6" s="107">
        <f t="shared" si="2"/>
        <v>0.32088139999999998</v>
      </c>
      <c r="AR6" s="106">
        <f>'Formulário 1º Bim'!B21</f>
        <v>45</v>
      </c>
      <c r="AS6" s="64">
        <f t="shared" si="3"/>
        <v>36472.845399390004</v>
      </c>
      <c r="AT6" s="108" t="str">
        <f>'Formulário 1º Bim'!$C$8</f>
        <v>PAPELARIA E LIVRARIA OMEGA EIRELI ME -Jandyra</v>
      </c>
      <c r="AU6" s="108" t="str">
        <f>'Formulário 1º Bim'!$C$9</f>
        <v>29.271.264/0001-61</v>
      </c>
      <c r="AV6" s="66" t="str">
        <f>'Formulário 1º Bim'!$W$8</f>
        <v>Centro-Oeste</v>
      </c>
      <c r="AW6" s="66" t="str">
        <f>'Formulário 1º Bim'!$W$9</f>
        <v>Parceira - Base</v>
      </c>
      <c r="AX6" s="108">
        <f>'Formulário 1º Bim'!$C$10</f>
        <v>0</v>
      </c>
      <c r="AY6" s="108">
        <f>'Formulário 1º Bim'!$W$10</f>
        <v>0</v>
      </c>
    </row>
    <row r="7" spans="1:51" ht="12.75" customHeight="1">
      <c r="A7" s="63" t="s">
        <v>70</v>
      </c>
      <c r="B7" s="63" t="s">
        <v>169</v>
      </c>
      <c r="C7" s="64">
        <f>IF('Formulário 1º Bim'!C38="✔",'Formulário 1º Bim'!D38*(1-'Formulário 1º Bim'!$D$49-'Formulário 1º Bim'!$F49),0)</f>
        <v>150.48758837049999</v>
      </c>
      <c r="D7" s="24"/>
      <c r="E7" s="24"/>
      <c r="F7" s="64">
        <f>IF('Formulário 1º Bim'!G38="✔",'Formulário 1º Bim'!H38*(1-'Formulário 1º Bim'!$D$49-'Formulário 1º Bim'!$F49),0)</f>
        <v>64.638508348000002</v>
      </c>
      <c r="G7" s="24"/>
      <c r="H7" s="24"/>
      <c r="I7" s="24"/>
      <c r="J7" s="24"/>
      <c r="K7" s="24"/>
      <c r="L7" s="24"/>
      <c r="M7" s="64">
        <f>IF('Formulário 1º Bim'!O38="✔",'Formulário 1º Bim'!P38*(1-'Formulário 1º Bim'!$D$49-'Formulário 1º Bim'!$F49),0)</f>
        <v>602.38498938600003</v>
      </c>
      <c r="N7" s="64">
        <f>IF('Formulário 1º Bim'!Q38="✔",'Formulário 1º Bim'!R38*(1-'Formulário 1º Bim'!$D$49-'Formulário 1º Bim'!$F49),0)</f>
        <v>0</v>
      </c>
      <c r="O7" s="64">
        <f>IF('Formulário 1º Bim'!S38="✔",'Formulário 1º Bim'!T38*(1-'Formulário 1º Bim'!$D$49-'Formulário 1º Bim'!$F49),0)</f>
        <v>0</v>
      </c>
      <c r="P7" s="24"/>
      <c r="Q7" s="24"/>
      <c r="R7" s="64">
        <f>IF('Formulário 1º Bim'!$W$37="✔",0,IF('Formulário 1º Bim'!W38="✔",'Formulário 1º Bim'!X38*(1-'Formulário 1º Bim'!$D$49-'Formulário 1º Bim'!$F49),0))</f>
        <v>6.4889782230000002</v>
      </c>
      <c r="S7" s="24"/>
      <c r="T7" s="64">
        <f>IF('Formulário 1º Bim'!$Y$37="✔",0,IF('Formulário 1º Bim'!Y38="✔",'Formulário 1º Bim'!Z38*(1-'Formulário 1º Bim'!$D$49-'Formulário 1º Bim'!$F49),0))</f>
        <v>38.967825268000006</v>
      </c>
      <c r="U7" s="64">
        <f>IF('Formulário 1º Bim'!$M$37="✔",0,IF('Formulário 1º Bim'!M38="✔",'Formulário 1º Bim'!N38*(1-'Formulário 1º Bim'!$D$49-'Formulário 1º Bim'!$F49),0))</f>
        <v>0</v>
      </c>
      <c r="V7" s="64">
        <f>IF('Formulário 1º Bim'!$U$37="✔",0,IF('Formulário 1º Bim'!U38="✔",'Formulário 1º Bim'!V38*(1-'Formulário 1º Bim'!$D$49-'Formulário 1º Bim'!$F49),0))</f>
        <v>0</v>
      </c>
      <c r="W7" s="64">
        <f>IF('Formulário 1º Bim'!$AA$37="✔",0,IF('Formulário 1º Bim'!AA38="✔",'Formulário 1º Bim'!AB38*(1-'Formulário 1º Bim'!$D$49-'Formulário 1º Bim'!$F49),0))</f>
        <v>0</v>
      </c>
      <c r="X7" s="64">
        <f>IF('Formulário 1º Bim'!$W$37="✔",IF('Formulário 1º Bim'!W38="✔",'Formulário 1º Bim'!X38,0),0)</f>
        <v>0</v>
      </c>
      <c r="Y7" s="24"/>
      <c r="Z7" s="64">
        <f>IF('Formulário 1º Bim'!$Y$37="✔",IF('Formulário 1º Bim'!Y38="✔",'Formulário 1º Bim'!Z38,0),0)</f>
        <v>0</v>
      </c>
      <c r="AA7" s="64">
        <f>IF('Formulário 1º Bim'!$M$37="✔",IF('Formulário 1º Bim'!M38="✔",'Formulário 1º Bim'!N38,0),0)</f>
        <v>0</v>
      </c>
      <c r="AB7" s="64">
        <f>IF('Formulário 1º Bim'!$U$37="✔",IF('Formulário 1º Bim'!U38="✔",'Formulário 1º Bim'!V38,0),0)</f>
        <v>0</v>
      </c>
      <c r="AC7" s="64">
        <f>IF('Formulário 1º Bim'!$AA$37="✔",IF('Formulário 1º Bim'!AA38="✔",'Formulário 1º Bim'!AB38,0),0)</f>
        <v>0</v>
      </c>
      <c r="AD7" s="64">
        <f>IF('Formulário 1º Bim'!AC38="✔",'Formulário 1º Bim'!AD38,0)</f>
        <v>0</v>
      </c>
      <c r="AE7" s="64">
        <f>IF('Formulário 1º Bim'!AE38="✔",'Formulário 1º Bim'!AF38,0)</f>
        <v>0</v>
      </c>
      <c r="AF7" s="64">
        <f>IF('Formulário 1º Bim'!AG38="✔",'Formulário 1º Bim'!AH38,0)</f>
        <v>0</v>
      </c>
      <c r="AG7" s="64">
        <f>IF('Formulário 1º Bim'!AI38="✔",'Formulário 1º Bim'!AJ38,0)</f>
        <v>0</v>
      </c>
      <c r="AH7" s="64">
        <f>IF('Formulário 1º Bim'!AK38="✔",'Formulário 1º Bim'!AL38,0)</f>
        <v>0</v>
      </c>
      <c r="AI7" s="24"/>
      <c r="AJ7" s="24"/>
      <c r="AK7" s="64">
        <f>IF('Formulário 1º Bim'!K38="✔",'Formulário 1º Bim'!L38,0)</f>
        <v>63.63</v>
      </c>
      <c r="AL7" s="64">
        <f>'Formulário 1º Bim'!AM38</f>
        <v>1334.3475000000001</v>
      </c>
      <c r="AM7" s="64">
        <f t="shared" si="0"/>
        <v>817.51108610450001</v>
      </c>
      <c r="AN7" s="64">
        <f t="shared" si="1"/>
        <v>926.59788959549996</v>
      </c>
      <c r="AO7" s="106" t="str">
        <f>'Formulário 1º Bim'!$D$27</f>
        <v>20%</v>
      </c>
      <c r="AP7" s="107">
        <f>'Formulário 1º Bim'!$H$150</f>
        <v>0.1208814</v>
      </c>
      <c r="AQ7" s="107">
        <f t="shared" si="2"/>
        <v>0.32088139999999998</v>
      </c>
      <c r="AR7" s="106">
        <f>'Formulário 1º Bim'!B38</f>
        <v>50</v>
      </c>
      <c r="AS7" s="64">
        <f t="shared" si="3"/>
        <v>46329.894479775001</v>
      </c>
      <c r="AT7" s="108" t="str">
        <f>'Formulário 1º Bim'!$C$8</f>
        <v>PAPELARIA E LIVRARIA OMEGA EIRELI ME -Jandyra</v>
      </c>
      <c r="AU7" s="108" t="str">
        <f>'Formulário 1º Bim'!$C$9</f>
        <v>29.271.264/0001-61</v>
      </c>
      <c r="AV7" s="66" t="str">
        <f>'Formulário 1º Bim'!$W$8</f>
        <v>Centro-Oeste</v>
      </c>
      <c r="AW7" s="66" t="str">
        <f>'Formulário 1º Bim'!$W$9</f>
        <v>Parceira - Base</v>
      </c>
      <c r="AX7" s="108">
        <f>'Formulário 1º Bim'!$C$10</f>
        <v>0</v>
      </c>
      <c r="AY7" s="108">
        <f>'Formulário 1º Bim'!$W$10</f>
        <v>0</v>
      </c>
    </row>
    <row r="8" spans="1:51" ht="12.75" customHeight="1">
      <c r="A8" s="63" t="s">
        <v>71</v>
      </c>
      <c r="B8" s="63" t="s">
        <v>169</v>
      </c>
      <c r="C8" s="64">
        <f>IF('Formulário 1º Bim'!C39="✔",'Formulário 1º Bim'!D39*(1-'Formulário 1º Bim'!$D$49-'Formulário 1º Bim'!$F50),0)</f>
        <v>150.48758837049999</v>
      </c>
      <c r="D8" s="24"/>
      <c r="E8" s="24"/>
      <c r="F8" s="24"/>
      <c r="G8" s="24"/>
      <c r="H8" s="24"/>
      <c r="I8" s="24"/>
      <c r="J8" s="24"/>
      <c r="K8" s="24"/>
      <c r="L8" s="24"/>
      <c r="M8" s="64">
        <f>IF('Formulário 1º Bim'!O39="✔",'Formulário 1º Bim'!P39*(1-'Formulário 1º Bim'!$D$49-'Formulário 1º Bim'!$F50),0)</f>
        <v>602.38498938600003</v>
      </c>
      <c r="N8" s="64">
        <f>IF('Formulário 1º Bim'!Q39="✔",'Formulário 1º Bim'!R39*(1-'Formulário 1º Bim'!$D$49-'Formulário 1º Bim'!$F50),0)</f>
        <v>0</v>
      </c>
      <c r="O8" s="64">
        <f>IF('Formulário 1º Bim'!S39="✔",'Formulário 1º Bim'!T39*(1-'Formulário 1º Bim'!$D$49-'Formulário 1º Bim'!$F50),0)</f>
        <v>0</v>
      </c>
      <c r="P8" s="24"/>
      <c r="Q8" s="24"/>
      <c r="R8" s="64">
        <f>IF('Formulário 1º Bim'!$W$37="✔",0,IF('Formulário 1º Bim'!W39="✔",'Formulário 1º Bim'!X39*(1-'Formulário 1º Bim'!$D$49-'Formulário 1º Bim'!$F50),0))</f>
        <v>6.4889782230000002</v>
      </c>
      <c r="S8" s="24"/>
      <c r="T8" s="64">
        <f>IF('Formulário 1º Bim'!$Y$37="✔",0,IF('Formulário 1º Bim'!Y39="✔",'Formulário 1º Bim'!Z39*(1-'Formulário 1º Bim'!$D$49-'Formulário 1º Bim'!$F50),0))</f>
        <v>38.967825268000006</v>
      </c>
      <c r="U8" s="64">
        <f>IF('Formulário 1º Bim'!$M$37="✔",0,IF('Formulário 1º Bim'!M39="✔",'Formulário 1º Bim'!N39*(1-'Formulário 1º Bim'!$D$49-'Formulário 1º Bim'!$F50),0))</f>
        <v>0</v>
      </c>
      <c r="V8" s="64">
        <f>IF('Formulário 1º Bim'!$U$37="✔",0,IF('Formulário 1º Bim'!U39="✔",'Formulário 1º Bim'!V39*(1-'Formulário 1º Bim'!$D$49-'Formulário 1º Bim'!$F50),0))</f>
        <v>0</v>
      </c>
      <c r="W8" s="64">
        <f>IF('Formulário 1º Bim'!$AA$37="✔",0,IF('Formulário 1º Bim'!AA39="✔",'Formulário 1º Bim'!AB39*(1-'Formulário 1º Bim'!$D$49-'Formulário 1º Bim'!$F50),0))</f>
        <v>0</v>
      </c>
      <c r="X8" s="64">
        <f>IF('Formulário 1º Bim'!$W$37="✔",IF('Formulário 1º Bim'!W39="✔",'Formulário 1º Bim'!X39,0),0)</f>
        <v>0</v>
      </c>
      <c r="Y8" s="24"/>
      <c r="Z8" s="64">
        <f>IF('Formulário 1º Bim'!$Y$37="✔",IF('Formulário 1º Bim'!Y39="✔",'Formulário 1º Bim'!Z39,0),0)</f>
        <v>0</v>
      </c>
      <c r="AA8" s="64">
        <f>IF('Formulário 1º Bim'!$M$37="✔",IF('Formulário 1º Bim'!M39="✔",'Formulário 1º Bim'!N39,0),0)</f>
        <v>0</v>
      </c>
      <c r="AB8" s="64">
        <f>IF('Formulário 1º Bim'!$U$37="✔",IF('Formulário 1º Bim'!U39="✔",'Formulário 1º Bim'!V39,0),0)</f>
        <v>0</v>
      </c>
      <c r="AC8" s="64">
        <f>IF('Formulário 1º Bim'!$AA$37="✔",IF('Formulário 1º Bim'!AA39="✔",'Formulário 1º Bim'!AB39,0),0)</f>
        <v>0</v>
      </c>
      <c r="AD8" s="64">
        <f>IF('Formulário 1º Bim'!AC39="✔",'Formulário 1º Bim'!AD39,0)</f>
        <v>0</v>
      </c>
      <c r="AE8" s="64">
        <f>IF('Formulário 1º Bim'!AE39="✔",'Formulário 1º Bim'!AF39,0)</f>
        <v>0</v>
      </c>
      <c r="AF8" s="64">
        <f>IF('Formulário 1º Bim'!AG39="✔",'Formulário 1º Bim'!AH39,0)</f>
        <v>0</v>
      </c>
      <c r="AG8" s="64">
        <f>IF('Formulário 1º Bim'!AI39="✔",'Formulário 1º Bim'!AJ39,0)</f>
        <v>0</v>
      </c>
      <c r="AH8" s="64">
        <f>IF('Formulário 1º Bim'!AK39="✔",'Formulário 1º Bim'!AL39,0)</f>
        <v>0</v>
      </c>
      <c r="AI8" s="24"/>
      <c r="AJ8" s="24"/>
      <c r="AK8" s="64">
        <f>IF('Formulário 1º Bim'!K39="✔",'Formulário 1º Bim'!L39,0)</f>
        <v>63.63</v>
      </c>
      <c r="AL8" s="64">
        <f>'Formulário 1º Bim'!AM39</f>
        <v>1239.1675000000002</v>
      </c>
      <c r="AM8" s="64">
        <f t="shared" si="0"/>
        <v>752.87257775650005</v>
      </c>
      <c r="AN8" s="64">
        <f t="shared" si="1"/>
        <v>861.9593812475</v>
      </c>
      <c r="AO8" s="106" t="str">
        <f>'Formulário 1º Bim'!$D$27</f>
        <v>20%</v>
      </c>
      <c r="AP8" s="107">
        <f>'Formulário 1º Bim'!$H$150</f>
        <v>0.1208814</v>
      </c>
      <c r="AQ8" s="107">
        <f t="shared" si="2"/>
        <v>0.32088139999999998</v>
      </c>
      <c r="AR8" s="106">
        <f>'Formulário 1º Bim'!B39</f>
        <v>55</v>
      </c>
      <c r="AS8" s="64">
        <f t="shared" si="3"/>
        <v>47407.765968612497</v>
      </c>
      <c r="AT8" s="108" t="str">
        <f>'Formulário 1º Bim'!$C$8</f>
        <v>PAPELARIA E LIVRARIA OMEGA EIRELI ME -Jandyra</v>
      </c>
      <c r="AU8" s="108" t="str">
        <f>'Formulário 1º Bim'!$C$9</f>
        <v>29.271.264/0001-61</v>
      </c>
      <c r="AV8" s="66" t="str">
        <f>'Formulário 1º Bim'!$W$8</f>
        <v>Centro-Oeste</v>
      </c>
      <c r="AW8" s="66" t="str">
        <f>'Formulário 1º Bim'!$W$9</f>
        <v>Parceira - Base</v>
      </c>
      <c r="AX8" s="108">
        <f>'Formulário 1º Bim'!$C$10</f>
        <v>0</v>
      </c>
      <c r="AY8" s="108">
        <f>'Formulário 1º Bim'!$W$10</f>
        <v>0</v>
      </c>
    </row>
    <row r="9" spans="1:51" ht="12.75" customHeight="1">
      <c r="A9" s="63" t="s">
        <v>72</v>
      </c>
      <c r="B9" s="63" t="s">
        <v>169</v>
      </c>
      <c r="C9" s="64">
        <f>IF('Formulário 1º Bim'!C40="✔",'Formulário 1º Bim'!D40*(1-'Formulário 1º Bim'!$D$49-'Formulário 1º Bim'!$F51),0)</f>
        <v>150.48758837049999</v>
      </c>
      <c r="D9" s="24"/>
      <c r="E9" s="24"/>
      <c r="F9" s="24"/>
      <c r="G9" s="24"/>
      <c r="H9" s="24"/>
      <c r="I9" s="24"/>
      <c r="J9" s="24"/>
      <c r="K9" s="24"/>
      <c r="L9" s="24"/>
      <c r="M9" s="64">
        <f>IF('Formulário 1º Bim'!O40="✔",'Formulário 1º Bim'!P40*(1-'Formulário 1º Bim'!$D$49-'Formulário 1º Bim'!$F51),0)</f>
        <v>602.38498938600003</v>
      </c>
      <c r="N9" s="64">
        <f>IF('Formulário 1º Bim'!Q40="✔",'Formulário 1º Bim'!R40*(1-'Formulário 1º Bim'!$D$49-'Formulário 1º Bim'!$F51),0)</f>
        <v>0</v>
      </c>
      <c r="O9" s="64">
        <f>IF('Formulário 1º Bim'!S40="✔",'Formulário 1º Bim'!T40*(1-'Formulário 1º Bim'!$D$49-'Formulário 1º Bim'!$F51),0)</f>
        <v>0</v>
      </c>
      <c r="P9" s="24"/>
      <c r="Q9" s="24"/>
      <c r="R9" s="64">
        <f>IF('Formulário 1º Bim'!$W$37="✔",0,IF('Formulário 1º Bim'!W40="✔",'Formulário 1º Bim'!X40*(1-'Formulário 1º Bim'!$D$49-'Formulário 1º Bim'!$F51),0))</f>
        <v>6.4889782230000002</v>
      </c>
      <c r="S9" s="24"/>
      <c r="T9" s="64">
        <f>IF('Formulário 1º Bim'!$Y$37="✔",0,IF('Formulário 1º Bim'!Y40="✔",'Formulário 1º Bim'!Z40*(1-'Formulário 1º Bim'!$D$49-'Formulário 1º Bim'!$F51),0))</f>
        <v>38.967825268000006</v>
      </c>
      <c r="U9" s="64">
        <f>IF('Formulário 1º Bim'!$M$37="✔",0,IF('Formulário 1º Bim'!M40="✔",'Formulário 1º Bim'!N40*(1-'Formulário 1º Bim'!$D$49-'Formulário 1º Bim'!$F51),0))</f>
        <v>0</v>
      </c>
      <c r="V9" s="64">
        <f>IF('Formulário 1º Bim'!$U$37="✔",0,IF('Formulário 1º Bim'!U40="✔",'Formulário 1º Bim'!V40*(1-'Formulário 1º Bim'!$D$49-'Formulário 1º Bim'!$F51),0))</f>
        <v>0</v>
      </c>
      <c r="W9" s="64">
        <f>IF('Formulário 1º Bim'!$AA$37="✔",0,IF('Formulário 1º Bim'!AA40="✔",'Formulário 1º Bim'!AB40*(1-'Formulário 1º Bim'!$D$49-'Formulário 1º Bim'!$F51),0))</f>
        <v>0</v>
      </c>
      <c r="X9" s="64">
        <f>IF('Formulário 1º Bim'!$W$37="✔",IF('Formulário 1º Bim'!W40="✔",'Formulário 1º Bim'!X40,0),0)</f>
        <v>0</v>
      </c>
      <c r="Y9" s="24"/>
      <c r="Z9" s="64">
        <f>IF('Formulário 1º Bim'!$Y$37="✔",IF('Formulário 1º Bim'!Y40="✔",'Formulário 1º Bim'!Z40,0),0)</f>
        <v>0</v>
      </c>
      <c r="AA9" s="64">
        <f>IF('Formulário 1º Bim'!$M$37="✔",IF('Formulário 1º Bim'!M40="✔",'Formulário 1º Bim'!N40,0),0)</f>
        <v>0</v>
      </c>
      <c r="AB9" s="64">
        <f>IF('Formulário 1º Bim'!$U$37="✔",IF('Formulário 1º Bim'!U40="✔",'Formulário 1º Bim'!V40,0),0)</f>
        <v>0</v>
      </c>
      <c r="AC9" s="64">
        <f>IF('Formulário 1º Bim'!$AA$37="✔",IF('Formulário 1º Bim'!AA40="✔",'Formulário 1º Bim'!AB40,0),0)</f>
        <v>0</v>
      </c>
      <c r="AD9" s="64">
        <f>IF('Formulário 1º Bim'!AC40="✔",'Formulário 1º Bim'!AD40,0)</f>
        <v>0</v>
      </c>
      <c r="AE9" s="64">
        <f>IF('Formulário 1º Bim'!AE40="✔",'Formulário 1º Bim'!AF40,0)</f>
        <v>0</v>
      </c>
      <c r="AF9" s="64">
        <f>IF('Formulário 1º Bim'!AG40="✔",'Formulário 1º Bim'!AH40,0)</f>
        <v>0</v>
      </c>
      <c r="AG9" s="64">
        <f>IF('Formulário 1º Bim'!AI40="✔",'Formulário 1º Bim'!AJ40,0)</f>
        <v>0</v>
      </c>
      <c r="AH9" s="64">
        <f>IF('Formulário 1º Bim'!AK40="✔",'Formulário 1º Bim'!AL40,0)</f>
        <v>0</v>
      </c>
      <c r="AI9" s="24"/>
      <c r="AJ9" s="24"/>
      <c r="AK9" s="64">
        <f>IF('Formulário 1º Bim'!K40="✔",'Formulário 1º Bim'!L40,0)</f>
        <v>63.63</v>
      </c>
      <c r="AL9" s="64">
        <f>'Formulário 1º Bim'!AM40</f>
        <v>1239.1675000000002</v>
      </c>
      <c r="AM9" s="64">
        <f t="shared" si="0"/>
        <v>752.87257775650005</v>
      </c>
      <c r="AN9" s="64">
        <f t="shared" si="1"/>
        <v>861.9593812475</v>
      </c>
      <c r="AO9" s="106" t="str">
        <f>'Formulário 1º Bim'!$D$27</f>
        <v>20%</v>
      </c>
      <c r="AP9" s="107">
        <f>'Formulário 1º Bim'!$H$150</f>
        <v>0.1208814</v>
      </c>
      <c r="AQ9" s="107">
        <f t="shared" si="2"/>
        <v>0.32088139999999998</v>
      </c>
      <c r="AR9" s="106">
        <f>'Formulário 1º Bim'!B40</f>
        <v>50</v>
      </c>
      <c r="AS9" s="64">
        <f t="shared" si="3"/>
        <v>43097.969062374999</v>
      </c>
      <c r="AT9" s="108" t="str">
        <f>'Formulário 1º Bim'!$C$8</f>
        <v>PAPELARIA E LIVRARIA OMEGA EIRELI ME -Jandyra</v>
      </c>
      <c r="AU9" s="108" t="str">
        <f>'Formulário 1º Bim'!$C$9</f>
        <v>29.271.264/0001-61</v>
      </c>
      <c r="AV9" s="66" t="str">
        <f>'Formulário 1º Bim'!$W$8</f>
        <v>Centro-Oeste</v>
      </c>
      <c r="AW9" s="66" t="str">
        <f>'Formulário 1º Bim'!$W$9</f>
        <v>Parceira - Base</v>
      </c>
      <c r="AX9" s="108">
        <f>'Formulário 1º Bim'!$C$10</f>
        <v>0</v>
      </c>
      <c r="AY9" s="108">
        <f>'Formulário 1º Bim'!$W$10</f>
        <v>0</v>
      </c>
    </row>
    <row r="10" spans="1:51" ht="12.75" customHeight="1">
      <c r="A10" s="63" t="s">
        <v>73</v>
      </c>
      <c r="B10" s="63" t="s">
        <v>169</v>
      </c>
      <c r="C10" s="64">
        <f>IF('Formulário 1º Bim'!C41="✔",'Formulário 1º Bim'!D41*(1-'Formulário 1º Bim'!$D$49-'Formulário 1º Bim'!$F52),0)</f>
        <v>150.48758837049999</v>
      </c>
      <c r="D10" s="24"/>
      <c r="E10" s="24"/>
      <c r="F10" s="24"/>
      <c r="G10" s="24"/>
      <c r="H10" s="24"/>
      <c r="I10" s="24"/>
      <c r="J10" s="24"/>
      <c r="K10" s="24"/>
      <c r="L10" s="24"/>
      <c r="M10" s="64">
        <f>IF('Formulário 1º Bim'!O41="✔",'Formulário 1º Bim'!P41*(1-'Formulário 1º Bim'!$D$49-'Formulário 1º Bim'!$F52),0)</f>
        <v>602.38498938600003</v>
      </c>
      <c r="N10" s="64">
        <f>IF('Formulário 1º Bim'!Q41="✔",'Formulário 1º Bim'!R41*(1-'Formulário 1º Bim'!$D$49-'Formulário 1º Bim'!$F52),0)</f>
        <v>0</v>
      </c>
      <c r="O10" s="64">
        <f>IF('Formulário 1º Bim'!S41="✔",'Formulário 1º Bim'!T41*(1-'Formulário 1º Bim'!$D$49-'Formulário 1º Bim'!$F52),0)</f>
        <v>0</v>
      </c>
      <c r="P10" s="24"/>
      <c r="Q10" s="24"/>
      <c r="R10" s="64">
        <f>IF('Formulário 1º Bim'!$W$37="✔",0,IF('Formulário 1º Bim'!W41="✔",'Formulário 1º Bim'!X41*(1-'Formulário 1º Bim'!$D$49-'Formulário 1º Bim'!$F52),0))</f>
        <v>6.4889782230000002</v>
      </c>
      <c r="S10" s="24"/>
      <c r="T10" s="64">
        <f>IF('Formulário 1º Bim'!$Y$37="✔",0,IF('Formulário 1º Bim'!Y41="✔",'Formulário 1º Bim'!Z41*(1-'Formulário 1º Bim'!$D$49-'Formulário 1º Bim'!$F52),0))</f>
        <v>38.967825268000006</v>
      </c>
      <c r="U10" s="64">
        <f>IF('Formulário 1º Bim'!$M$37="✔",0,IF('Formulário 1º Bim'!M41="✔",'Formulário 1º Bim'!N41*(1-'Formulário 1º Bim'!$D$49-'Formulário 1º Bim'!$F52),0))</f>
        <v>0</v>
      </c>
      <c r="V10" s="64">
        <f>IF('Formulário 1º Bim'!$U$37="✔",0,IF('Formulário 1º Bim'!U41="✔",'Formulário 1º Bim'!V41*(1-'Formulário 1º Bim'!$D$49-'Formulário 1º Bim'!$F52),0))</f>
        <v>0</v>
      </c>
      <c r="W10" s="64">
        <f>IF('Formulário 1º Bim'!$AA$37="✔",0,IF('Formulário 1º Bim'!AA41="✔",'Formulário 1º Bim'!AB41*(1-'Formulário 1º Bim'!$D$49-'Formulário 1º Bim'!$F52),0))</f>
        <v>40.821819046000002</v>
      </c>
      <c r="X10" s="64">
        <f>IF('Formulário 1º Bim'!$W$37="✔",IF('Formulário 1º Bim'!W41="✔",'Formulário 1º Bim'!X41,0),0)</f>
        <v>0</v>
      </c>
      <c r="Y10" s="24"/>
      <c r="Z10" s="64">
        <f>IF('Formulário 1º Bim'!$Y$37="✔",IF('Formulário 1º Bim'!Y41="✔",'Formulário 1º Bim'!Z41,0),0)</f>
        <v>0</v>
      </c>
      <c r="AA10" s="64">
        <f>IF('Formulário 1º Bim'!$M$37="✔",IF('Formulário 1º Bim'!M41="✔",'Formulário 1º Bim'!N41,0),0)</f>
        <v>0</v>
      </c>
      <c r="AB10" s="64">
        <f>IF('Formulário 1º Bim'!$U$37="✔",IF('Formulário 1º Bim'!U41="✔",'Formulário 1º Bim'!V41,0),0)</f>
        <v>0</v>
      </c>
      <c r="AC10" s="64">
        <f>IF('Formulário 1º Bim'!$AA$37="✔",IF('Formulário 1º Bim'!AA41="✔",'Formulário 1º Bim'!AB41,0),0)</f>
        <v>0</v>
      </c>
      <c r="AD10" s="64">
        <f>IF('Formulário 1º Bim'!AC41="✔",'Formulário 1º Bim'!AD41,0)</f>
        <v>0</v>
      </c>
      <c r="AE10" s="64">
        <f>IF('Formulário 1º Bim'!AE41="✔",'Formulário 1º Bim'!AF41,0)</f>
        <v>0</v>
      </c>
      <c r="AF10" s="64">
        <f>IF('Formulário 1º Bim'!AG41="✔",'Formulário 1º Bim'!AH41,0)</f>
        <v>0</v>
      </c>
      <c r="AG10" s="64">
        <f>IF('Formulário 1º Bim'!AI41="✔",'Formulário 1º Bim'!AJ41,0)</f>
        <v>0</v>
      </c>
      <c r="AH10" s="64">
        <f>IF('Formulário 1º Bim'!AK41="✔",'Formulário 1º Bim'!AL41,0)</f>
        <v>0</v>
      </c>
      <c r="AI10" s="24"/>
      <c r="AJ10" s="24"/>
      <c r="AK10" s="64">
        <f>IF('Formulário 1º Bim'!K41="✔",'Formulário 1º Bim'!L41,0)</f>
        <v>63.63</v>
      </c>
      <c r="AL10" s="64">
        <f>'Formulário 1º Bim'!AM41</f>
        <v>1299.2775000000001</v>
      </c>
      <c r="AM10" s="64">
        <f t="shared" si="0"/>
        <v>752.87257775650005</v>
      </c>
      <c r="AN10" s="64">
        <f t="shared" si="1"/>
        <v>902.78120029349998</v>
      </c>
      <c r="AO10" s="106" t="str">
        <f>'Formulário 1º Bim'!$D$27</f>
        <v>20%</v>
      </c>
      <c r="AP10" s="107">
        <f>'Formulário 1º Bim'!$H$150</f>
        <v>0.1208814</v>
      </c>
      <c r="AQ10" s="107">
        <f t="shared" si="2"/>
        <v>0.32088139999999998</v>
      </c>
      <c r="AR10" s="106">
        <f>'Formulário 1º Bim'!B41</f>
        <v>70</v>
      </c>
      <c r="AS10" s="64">
        <f t="shared" si="3"/>
        <v>63194.684020544999</v>
      </c>
      <c r="AT10" s="108" t="str">
        <f>'Formulário 1º Bim'!$C$8</f>
        <v>PAPELARIA E LIVRARIA OMEGA EIRELI ME -Jandyra</v>
      </c>
      <c r="AU10" s="108" t="str">
        <f>'Formulário 1º Bim'!$C$9</f>
        <v>29.271.264/0001-61</v>
      </c>
      <c r="AV10" s="66" t="str">
        <f>'Formulário 1º Bim'!$W$8</f>
        <v>Centro-Oeste</v>
      </c>
      <c r="AW10" s="66" t="str">
        <f>'Formulário 1º Bim'!$W$9</f>
        <v>Parceira - Base</v>
      </c>
      <c r="AX10" s="108">
        <f>'Formulário 1º Bim'!$C$10</f>
        <v>0</v>
      </c>
      <c r="AY10" s="108">
        <f>'Formulário 1º Bim'!$W$10</f>
        <v>0</v>
      </c>
    </row>
    <row r="11" spans="1:51" ht="12.75" customHeight="1">
      <c r="A11" s="63" t="s">
        <v>74</v>
      </c>
      <c r="B11" s="63" t="s">
        <v>169</v>
      </c>
      <c r="C11" s="64">
        <f>IF('Formulário 1º Bim'!C42="✔",'Formulário 1º Bim'!D42*(1-'Formulário 1º Bim'!$D$49-'Formulário 1º Bim'!$F53),0)</f>
        <v>150.48758837049999</v>
      </c>
      <c r="D11" s="24"/>
      <c r="E11" s="24"/>
      <c r="F11" s="24"/>
      <c r="G11" s="24"/>
      <c r="H11" s="64">
        <f>IF('Formulário 1º Bim'!I42="✔",'Formulário 1º Bim'!J42*(1-'Formulário 1º Bim'!$D$49-'Formulário 1º Bim'!$F53),0)</f>
        <v>28.120603429500001</v>
      </c>
      <c r="I11" s="24"/>
      <c r="J11" s="24"/>
      <c r="K11" s="24"/>
      <c r="L11" s="24"/>
      <c r="M11" s="64">
        <f>IF('Formulário 1º Bim'!O42="✔",'Formulário 1º Bim'!P42*(1-'Formulário 1º Bim'!$D$49-'Formulário 1º Bim'!$F53),0)</f>
        <v>602.38498938600003</v>
      </c>
      <c r="N11" s="64">
        <f>IF('Formulário 1º Bim'!Q42="✔",'Formulário 1º Bim'!R42*(1-'Formulário 1º Bim'!$D$49-'Formulário 1º Bim'!$F53),0)</f>
        <v>0</v>
      </c>
      <c r="O11" s="64">
        <f>IF('Formulário 1º Bim'!S42="✔",'Formulário 1º Bim'!T42*(1-'Formulário 1º Bim'!$D$49-'Formulário 1º Bim'!$F53),0)</f>
        <v>0</v>
      </c>
      <c r="P11" s="24"/>
      <c r="Q11" s="24"/>
      <c r="R11" s="64">
        <f>IF('Formulário 1º Bim'!$W$37="✔",0,IF('Formulário 1º Bim'!W42="✔",'Formulário 1º Bim'!X42*(1-'Formulário 1º Bim'!$D$49-'Formulário 1º Bim'!$F53),0))</f>
        <v>6.4889782230000002</v>
      </c>
      <c r="S11" s="24"/>
      <c r="T11" s="64">
        <f>IF('Formulário 1º Bim'!$Y$37="✔",0,IF('Formulário 1º Bim'!Y42="✔",'Formulário 1º Bim'!Z42*(1-'Formulário 1º Bim'!$D$49-'Formulário 1º Bim'!$F53),0))</f>
        <v>38.967825268000006</v>
      </c>
      <c r="U11" s="64">
        <f>IF('Formulário 1º Bim'!$M$37="✔",0,IF('Formulário 1º Bim'!M42="✔",'Formulário 1º Bim'!N42*(1-'Formulário 1º Bim'!$D$49-'Formulário 1º Bim'!$F53),0))</f>
        <v>0</v>
      </c>
      <c r="V11" s="64">
        <f>IF('Formulário 1º Bim'!$U$37="✔",0,IF('Formulário 1º Bim'!U42="✔",'Formulário 1º Bim'!V42*(1-'Formulário 1º Bim'!$D$49-'Formulário 1º Bim'!$F53),0))</f>
        <v>0</v>
      </c>
      <c r="W11" s="64">
        <f>IF('Formulário 1º Bim'!$AA$37="✔",0,IF('Formulário 1º Bim'!AA42="✔",'Formulário 1º Bim'!AB42*(1-'Formulário 1º Bim'!$D$49-'Formulário 1º Bim'!$F53),0))</f>
        <v>40.821819046000002</v>
      </c>
      <c r="X11" s="64">
        <f>IF('Formulário 1º Bim'!$W$37="✔",IF('Formulário 1º Bim'!W42="✔",'Formulário 1º Bim'!X42,0),0)</f>
        <v>0</v>
      </c>
      <c r="Y11" s="24"/>
      <c r="Z11" s="64">
        <f>IF('Formulário 1º Bim'!$Y$37="✔",IF('Formulário 1º Bim'!Y42="✔",'Formulário 1º Bim'!Z42,0),0)</f>
        <v>0</v>
      </c>
      <c r="AA11" s="64">
        <f>IF('Formulário 1º Bim'!$M$37="✔",IF('Formulário 1º Bim'!M42="✔",'Formulário 1º Bim'!N42,0),0)</f>
        <v>0</v>
      </c>
      <c r="AB11" s="64">
        <f>IF('Formulário 1º Bim'!$U$37="✔",IF('Formulário 1º Bim'!U42="✔",'Formulário 1º Bim'!V42,0),0)</f>
        <v>0</v>
      </c>
      <c r="AC11" s="64">
        <f>IF('Formulário 1º Bim'!$AA$37="✔",IF('Formulário 1º Bim'!AA42="✔",'Formulário 1º Bim'!AB42,0),0)</f>
        <v>0</v>
      </c>
      <c r="AD11" s="64">
        <f>IF('Formulário 1º Bim'!AC42="✔",'Formulário 1º Bim'!AD42,0)</f>
        <v>0</v>
      </c>
      <c r="AE11" s="64">
        <f>IF('Formulário 1º Bim'!AE42="✔",'Formulário 1º Bim'!AF42,0)</f>
        <v>0</v>
      </c>
      <c r="AF11" s="64">
        <f>IF('Formulário 1º Bim'!AG42="✔",'Formulário 1º Bim'!AH42,0)</f>
        <v>0</v>
      </c>
      <c r="AG11" s="64">
        <f>IF('Formulário 1º Bim'!AI42="✔",'Formulário 1º Bim'!AJ42,0)</f>
        <v>0</v>
      </c>
      <c r="AH11" s="64">
        <f>IF('Formulário 1º Bim'!AK42="✔",'Formulário 1º Bim'!AL42,0)</f>
        <v>0</v>
      </c>
      <c r="AI11" s="24"/>
      <c r="AJ11" s="24"/>
      <c r="AK11" s="64">
        <f>IF('Formulário 1º Bim'!K42="✔",'Formulário 1º Bim'!L42,0)</f>
        <v>63.63</v>
      </c>
      <c r="AL11" s="64">
        <f>'Formulário 1º Bim'!AM42</f>
        <v>1340.6849999999999</v>
      </c>
      <c r="AM11" s="64">
        <f t="shared" si="0"/>
        <v>780.99318118600002</v>
      </c>
      <c r="AN11" s="64">
        <f t="shared" si="1"/>
        <v>930.90180372299994</v>
      </c>
      <c r="AO11" s="106" t="str">
        <f>'Formulário 1º Bim'!$D$27</f>
        <v>20%</v>
      </c>
      <c r="AP11" s="107">
        <f>'Formulário 1º Bim'!$H$150</f>
        <v>0.1208814</v>
      </c>
      <c r="AQ11" s="107">
        <f t="shared" si="2"/>
        <v>0.32088139999999998</v>
      </c>
      <c r="AR11" s="106">
        <f>'Formulário 1º Bim'!B42</f>
        <v>60</v>
      </c>
      <c r="AS11" s="64">
        <f t="shared" si="3"/>
        <v>55854.108223379997</v>
      </c>
      <c r="AT11" s="108" t="str">
        <f>'Formulário 1º Bim'!$C$8</f>
        <v>PAPELARIA E LIVRARIA OMEGA EIRELI ME -Jandyra</v>
      </c>
      <c r="AU11" s="108" t="str">
        <f>'Formulário 1º Bim'!$C$9</f>
        <v>29.271.264/0001-61</v>
      </c>
      <c r="AV11" s="66" t="str">
        <f>'Formulário 1º Bim'!$W$8</f>
        <v>Centro-Oeste</v>
      </c>
      <c r="AW11" s="66" t="str">
        <f>'Formulário 1º Bim'!$W$9</f>
        <v>Parceira - Base</v>
      </c>
      <c r="AX11" s="108">
        <f>'Formulário 1º Bim'!$C$10</f>
        <v>0</v>
      </c>
      <c r="AY11" s="108">
        <f>'Formulário 1º Bim'!$W$10</f>
        <v>0</v>
      </c>
    </row>
    <row r="12" spans="1:51" ht="12.75" customHeight="1">
      <c r="A12" s="63" t="s">
        <v>80</v>
      </c>
      <c r="B12" s="63" t="s">
        <v>170</v>
      </c>
      <c r="C12" s="64">
        <f>IF('Formulário 1º Bim'!C59="✔",'Formulário 1º Bim'!D59*(1-'Formulário 1º Bim'!$D$69-'Formulário 1º Bim'!$F69),0)</f>
        <v>131.64204722050002</v>
      </c>
      <c r="D12" s="64">
        <f>IF('Formulário 1º Bim'!E59="✔",'Formulário 1º Bim'!F59*(1-'Formulário 1º Bim'!$D$69-'Formulário 1º Bim'!$F69),0)</f>
        <v>75.356697652500003</v>
      </c>
      <c r="E12" s="24"/>
      <c r="F12" s="24"/>
      <c r="G12" s="24"/>
      <c r="H12" s="64">
        <f>IF('Formulário 1º Bim'!G59="✔",'Formulário 1º Bim'!H59*(1-'Formulário 1º Bim'!$D$69-'Formulário 1º Bim'!$F69),0)</f>
        <v>28.120603429500001</v>
      </c>
      <c r="I12" s="24"/>
      <c r="J12" s="24"/>
      <c r="K12" s="24"/>
      <c r="L12" s="24"/>
      <c r="M12" s="64">
        <f>IF('Formulário 1º Bim'!K59="✔",'Formulário 1º Bim'!L59*(1-'Formulário 1º Bim'!$D$69-'Formulário 1º Bim'!$F69),0)</f>
        <v>0</v>
      </c>
      <c r="N12" s="64">
        <f>IF('Formulário 1º Bim'!M59="✔",'Formulário 1º Bim'!N59*(1-'Formulário 1º Bim'!$D$69-'Formulário 1º Bim'!$F69),0)</f>
        <v>0</v>
      </c>
      <c r="O12" s="64">
        <f>IF('Formulário 1º Bim'!O59="✔",'Formulário 1º Bim'!P59*(1-'Formulário 1º Bim'!$D$69-'Formulário 1º Bim'!$F69),0)</f>
        <v>0</v>
      </c>
      <c r="P12" s="64">
        <f>IF('Formulário 1º Bim'!$Q$58="✔",0,IF('Formulário 1º Bim'!Q59="✔",'Formulário 1º Bim'!R59*(1-'Formulário 1º Bim'!$D$69-'Formulário 1º Bim'!$F69),0))</f>
        <v>0</v>
      </c>
      <c r="Q12" s="64">
        <f>IF('Formulário 1º Bim'!$Q$58="✔",IF('Formulário 1º Bim'!Q59="✔",'Formulário 1º Bim'!R59,0),0)</f>
        <v>51.05</v>
      </c>
      <c r="R12" s="64">
        <f>IF('Formulário 1º Bim'!$S$58="✔",0,IF('Formulário 1º Bim'!S59="✔",'Formulário 1º Bim'!T59*(1-'Formulário 1º Bim'!$D$69-'Formulário 1º Bim'!$F69),0))</f>
        <v>6.4889782230000002</v>
      </c>
      <c r="S12" s="24"/>
      <c r="T12" s="24"/>
      <c r="U12" s="24"/>
      <c r="V12" s="24"/>
      <c r="W12" s="64">
        <f>IF('Formulário 1º Bim'!$U$58="✔",0,IF('Formulário 1º Bim'!U59="✔",'Formulário 1º Bim'!V59*(1-'Formulário 1º Bim'!$D$69-'Formulário 1º Bim'!$F69),0))</f>
        <v>40.821819046000002</v>
      </c>
      <c r="X12" s="64">
        <f>IF('Formulário 1º Bim'!$S$58="✔",IF('Formulário 1º Bim'!S59="✔",'Formulário 1º Bim'!T59,0),0)</f>
        <v>0</v>
      </c>
      <c r="Y12" s="24"/>
      <c r="Z12" s="24"/>
      <c r="AA12" s="24"/>
      <c r="AB12" s="24"/>
      <c r="AC12" s="64">
        <f>IF('Formulário 1º Bim'!$U$58="✔",IF('Formulário 1º Bim'!U59="✔",'Formulário 1º Bim'!V59,0),0)</f>
        <v>0</v>
      </c>
      <c r="AD12" s="64">
        <f>IF('Formulário 1º Bim'!W59="✔",'Formulário 1º Bim'!X59,0)</f>
        <v>0</v>
      </c>
      <c r="AE12" s="64">
        <f>IF('Formulário 1º Bim'!Y59="✔",'Formulário 1º Bim'!Z59,0)</f>
        <v>0</v>
      </c>
      <c r="AF12" s="64">
        <f>IF('Formulário 1º Bim'!AA59="✔",'Formulário 1º Bim'!AB59,0)</f>
        <v>0</v>
      </c>
      <c r="AG12" s="64">
        <f>IF('Formulário 1º Bim'!AC59="✔",'Formulário 1º Bim'!AD59,0)</f>
        <v>0</v>
      </c>
      <c r="AH12" s="64">
        <f>IF('Formulário 1º Bim'!AE59="✔",'Formulário 1º Bim'!AF59,0)</f>
        <v>0</v>
      </c>
      <c r="AI12" s="24"/>
      <c r="AJ12" s="24"/>
      <c r="AK12" s="64">
        <f>IF('Formulário 1º Bim'!I59="✔",'Formulário 1º Bim'!J59,0)</f>
        <v>63.63</v>
      </c>
      <c r="AL12" s="64">
        <f>'Formulário 1º Bim'!AG59</f>
        <v>530.5575</v>
      </c>
      <c r="AM12" s="64">
        <f t="shared" si="0"/>
        <v>286.1693483025</v>
      </c>
      <c r="AN12" s="64">
        <f t="shared" si="1"/>
        <v>397.11014557149997</v>
      </c>
      <c r="AO12" s="106" t="str">
        <f>'Formulário 1º Bim'!$D$27</f>
        <v>20%</v>
      </c>
      <c r="AP12" s="107">
        <f>'Formulário 1º Bim'!$H$150</f>
        <v>0.1208814</v>
      </c>
      <c r="AQ12" s="107">
        <f t="shared" si="2"/>
        <v>0.32088139999999998</v>
      </c>
      <c r="AR12" s="106">
        <f>'Formulário 1º Bim'!B59</f>
        <v>65</v>
      </c>
      <c r="AS12" s="64">
        <f t="shared" si="3"/>
        <v>25812.159462147498</v>
      </c>
      <c r="AT12" s="108" t="str">
        <f>'Formulário 1º Bim'!$C$8</f>
        <v>PAPELARIA E LIVRARIA OMEGA EIRELI ME -Jandyra</v>
      </c>
      <c r="AU12" s="108" t="str">
        <f>'Formulário 1º Bim'!$C$9</f>
        <v>29.271.264/0001-61</v>
      </c>
      <c r="AV12" s="66" t="str">
        <f>'Formulário 1º Bim'!$W$8</f>
        <v>Centro-Oeste</v>
      </c>
      <c r="AW12" s="66" t="str">
        <f>'Formulário 1º Bim'!$W$9</f>
        <v>Parceira - Base</v>
      </c>
      <c r="AX12" s="108">
        <f>'Formulário 1º Bim'!$C$10</f>
        <v>0</v>
      </c>
      <c r="AY12" s="108">
        <f>'Formulário 1º Bim'!$W$10</f>
        <v>0</v>
      </c>
    </row>
    <row r="13" spans="1:51" ht="12.75" customHeight="1">
      <c r="A13" s="63" t="s">
        <v>81</v>
      </c>
      <c r="B13" s="63" t="s">
        <v>170</v>
      </c>
      <c r="C13" s="64">
        <f>IF('Formulário 1º Bim'!C60="✔",'Formulário 1º Bim'!D60*(1-'Formulário 1º Bim'!$D$69-'Formulário 1º Bim'!$F70),0)</f>
        <v>131.64204722050002</v>
      </c>
      <c r="D13" s="64">
        <f>IF('Formulário 1º Bim'!E60="✔",'Formulário 1º Bim'!F60*(1-'Formulário 1º Bim'!$D$69-'Formulário 1º Bim'!$F70),0)</f>
        <v>75.356697652500003</v>
      </c>
      <c r="E13" s="24"/>
      <c r="F13" s="24"/>
      <c r="G13" s="24"/>
      <c r="H13" s="64">
        <f>IF('Formulário 1º Bim'!G60="✔",'Formulário 1º Bim'!H60*(1-'Formulário 1º Bim'!$D$69-'Formulário 1º Bim'!$F70),0)</f>
        <v>28.120603429500001</v>
      </c>
      <c r="I13" s="24"/>
      <c r="J13" s="24"/>
      <c r="K13" s="24"/>
      <c r="L13" s="24"/>
      <c r="M13" s="64">
        <f>IF('Formulário 1º Bim'!K60="✔",'Formulário 1º Bim'!L60*(1-'Formulário 1º Bim'!$D$69-'Formulário 1º Bim'!$F70),0)</f>
        <v>0</v>
      </c>
      <c r="N13" s="64">
        <f>IF('Formulário 1º Bim'!M60="✔",'Formulário 1º Bim'!N60*(1-'Formulário 1º Bim'!$D$69-'Formulário 1º Bim'!$F70),0)</f>
        <v>0</v>
      </c>
      <c r="O13" s="64">
        <f>IF('Formulário 1º Bim'!O60="✔",'Formulário 1º Bim'!P60*(1-'Formulário 1º Bim'!$D$69-'Formulário 1º Bim'!$F70),0)</f>
        <v>0</v>
      </c>
      <c r="P13" s="64">
        <f>IF('Formulário 1º Bim'!$Q$58="✔",0,IF('Formulário 1º Bim'!Q60="✔",'Formulário 1º Bim'!R60*(1-'Formulário 1º Bim'!$D$69-'Formulário 1º Bim'!$F70),0))</f>
        <v>0</v>
      </c>
      <c r="Q13" s="64">
        <f>IF('Formulário 1º Bim'!$Q$58="✔",IF('Formulário 1º Bim'!Q60="✔",'Formulário 1º Bim'!R60,0),0)</f>
        <v>51.05</v>
      </c>
      <c r="R13" s="64">
        <f>IF('Formulário 1º Bim'!$S$58="✔",0,IF('Formulário 1º Bim'!S60="✔",'Formulário 1º Bim'!T60*(1-'Formulário 1º Bim'!$D$69-'Formulário 1º Bim'!$F70),0))</f>
        <v>6.4889782230000002</v>
      </c>
      <c r="S13" s="24"/>
      <c r="T13" s="24"/>
      <c r="U13" s="24"/>
      <c r="V13" s="24"/>
      <c r="W13" s="64">
        <f>IF('Formulário 1º Bim'!$U$58="✔",0,IF('Formulário 1º Bim'!U60="✔",'Formulário 1º Bim'!V60*(1-'Formulário 1º Bim'!$D$69-'Formulário 1º Bim'!$F70),0))</f>
        <v>0</v>
      </c>
      <c r="X13" s="64">
        <f>IF('Formulário 1º Bim'!$S$58="✔",IF('Formulário 1º Bim'!S60="✔",'Formulário 1º Bim'!T60,0),0)</f>
        <v>0</v>
      </c>
      <c r="Y13" s="24"/>
      <c r="Z13" s="24"/>
      <c r="AA13" s="24"/>
      <c r="AB13" s="24"/>
      <c r="AC13" s="64">
        <f>IF('Formulário 1º Bim'!$U$58="✔",IF('Formulário 1º Bim'!U60="✔",'Formulário 1º Bim'!V60,0),0)</f>
        <v>0</v>
      </c>
      <c r="AD13" s="64">
        <f>IF('Formulário 1º Bim'!W60="✔",'Formulário 1º Bim'!X60,0)</f>
        <v>0</v>
      </c>
      <c r="AE13" s="64">
        <f>IF('Formulário 1º Bim'!Y60="✔",'Formulário 1º Bim'!Z60,0)</f>
        <v>0</v>
      </c>
      <c r="AF13" s="64">
        <f>IF('Formulário 1º Bim'!AA60="✔",'Formulário 1º Bim'!AB60,0)</f>
        <v>0</v>
      </c>
      <c r="AG13" s="64">
        <f>IF('Formulário 1º Bim'!AC60="✔",'Formulário 1º Bim'!AD60,0)</f>
        <v>0</v>
      </c>
      <c r="AH13" s="64">
        <f>IF('Formulário 1º Bim'!AE60="✔",'Formulário 1º Bim'!AF60,0)</f>
        <v>0</v>
      </c>
      <c r="AI13" s="24"/>
      <c r="AJ13" s="24"/>
      <c r="AK13" s="64">
        <f>IF('Formulário 1º Bim'!I60="✔",'Formulário 1º Bim'!J60,0)</f>
        <v>63.63</v>
      </c>
      <c r="AL13" s="64">
        <f>'Formulário 1º Bim'!AG60</f>
        <v>470.44749999999999</v>
      </c>
      <c r="AM13" s="64">
        <f t="shared" si="0"/>
        <v>286.1693483025</v>
      </c>
      <c r="AN13" s="64">
        <f t="shared" si="1"/>
        <v>356.2883265255</v>
      </c>
      <c r="AO13" s="106" t="str">
        <f>'Formulário 1º Bim'!$D$27</f>
        <v>20%</v>
      </c>
      <c r="AP13" s="107">
        <f>'Formulário 1º Bim'!$H$150</f>
        <v>0.1208814</v>
      </c>
      <c r="AQ13" s="107">
        <f t="shared" si="2"/>
        <v>0.32088139999999998</v>
      </c>
      <c r="AR13" s="106">
        <f>'Formulário 1º Bim'!B60</f>
        <v>60</v>
      </c>
      <c r="AS13" s="64">
        <f t="shared" si="3"/>
        <v>21377.299591529998</v>
      </c>
      <c r="AT13" s="108" t="str">
        <f>'Formulário 1º Bim'!$C$8</f>
        <v>PAPELARIA E LIVRARIA OMEGA EIRELI ME -Jandyra</v>
      </c>
      <c r="AU13" s="108" t="str">
        <f>'Formulário 1º Bim'!$C$9</f>
        <v>29.271.264/0001-61</v>
      </c>
      <c r="AV13" s="66" t="str">
        <f>'Formulário 1º Bim'!$W$8</f>
        <v>Centro-Oeste</v>
      </c>
      <c r="AW13" s="66" t="str">
        <f>'Formulário 1º Bim'!$W$9</f>
        <v>Parceira - Base</v>
      </c>
      <c r="AX13" s="108">
        <f>'Formulário 1º Bim'!$C$10</f>
        <v>0</v>
      </c>
      <c r="AY13" s="108">
        <f>'Formulário 1º Bim'!$W$10</f>
        <v>0</v>
      </c>
    </row>
    <row r="14" spans="1:51" ht="12.75" customHeight="1">
      <c r="A14" s="63" t="s">
        <v>82</v>
      </c>
      <c r="B14" s="63" t="s">
        <v>170</v>
      </c>
      <c r="C14" s="64">
        <f>IF('Formulário 1º Bim'!C61="✔",'Formulário 1º Bim'!D61*(1-'Formulário 1º Bim'!$D$69-'Formulário 1º Bim'!$F71),0)</f>
        <v>131.64204722050002</v>
      </c>
      <c r="D14" s="64">
        <f>IF('Formulário 1º Bim'!E61="✔",'Formulário 1º Bim'!F61*(1-'Formulário 1º Bim'!$D$69-'Formulário 1º Bim'!$F71),0)</f>
        <v>75.356697652500003</v>
      </c>
      <c r="E14" s="24"/>
      <c r="F14" s="24"/>
      <c r="G14" s="24"/>
      <c r="H14" s="64">
        <f>IF('Formulário 1º Bim'!G61="✔",'Formulário 1º Bim'!H61*(1-'Formulário 1º Bim'!$D$69-'Formulário 1º Bim'!$F71),0)</f>
        <v>28.120603429500001</v>
      </c>
      <c r="I14" s="24"/>
      <c r="J14" s="24"/>
      <c r="K14" s="24"/>
      <c r="L14" s="24"/>
      <c r="M14" s="64">
        <f>IF('Formulário 1º Bim'!K61="✔",'Formulário 1º Bim'!L61*(1-'Formulário 1º Bim'!$D$69-'Formulário 1º Bim'!$F71),0)</f>
        <v>0</v>
      </c>
      <c r="N14" s="64">
        <f>IF('Formulário 1º Bim'!M61="✔",'Formulário 1º Bim'!N61*(1-'Formulário 1º Bim'!$D$69-'Formulário 1º Bim'!$F71),0)</f>
        <v>0</v>
      </c>
      <c r="O14" s="64">
        <f>IF('Formulário 1º Bim'!O61="✔",'Formulário 1º Bim'!P61*(1-'Formulário 1º Bim'!$D$69-'Formulário 1º Bim'!$F71),0)</f>
        <v>0</v>
      </c>
      <c r="P14" s="64">
        <f>IF('Formulário 1º Bim'!$Q$58="✔",0,IF('Formulário 1º Bim'!Q61="✔",'Formulário 1º Bim'!R61*(1-'Formulário 1º Bim'!$D$69-'Formulário 1º Bim'!$F71),0))</f>
        <v>0</v>
      </c>
      <c r="Q14" s="64">
        <f>IF('Formulário 1º Bim'!$Q$58="✔",IF('Formulário 1º Bim'!Q61="✔",'Formulário 1º Bim'!R61,0),0)</f>
        <v>51.05</v>
      </c>
      <c r="R14" s="64">
        <f>IF('Formulário 1º Bim'!$S$58="✔",0,IF('Formulário 1º Bim'!S61="✔",'Formulário 1º Bim'!T61*(1-'Formulário 1º Bim'!$D$69-'Formulário 1º Bim'!$F71),0))</f>
        <v>6.4889782230000002</v>
      </c>
      <c r="S14" s="24"/>
      <c r="T14" s="24"/>
      <c r="U14" s="24"/>
      <c r="V14" s="24"/>
      <c r="W14" s="64">
        <f>IF('Formulário 1º Bim'!$U$58="✔",0,IF('Formulário 1º Bim'!U61="✔",'Formulário 1º Bim'!V61*(1-'Formulário 1º Bim'!$D$69-'Formulário 1º Bim'!$F71),0))</f>
        <v>0</v>
      </c>
      <c r="X14" s="64">
        <f>IF('Formulário 1º Bim'!$S$58="✔",IF('Formulário 1º Bim'!S61="✔",'Formulário 1º Bim'!T61,0),0)</f>
        <v>0</v>
      </c>
      <c r="Y14" s="24"/>
      <c r="Z14" s="24"/>
      <c r="AA14" s="24"/>
      <c r="AB14" s="24"/>
      <c r="AC14" s="64">
        <f>IF('Formulário 1º Bim'!$U$58="✔",IF('Formulário 1º Bim'!U61="✔",'Formulário 1º Bim'!V61,0),0)</f>
        <v>0</v>
      </c>
      <c r="AD14" s="64">
        <f>IF('Formulário 1º Bim'!W61="✔",'Formulário 1º Bim'!X61,0)</f>
        <v>0</v>
      </c>
      <c r="AE14" s="64">
        <f>IF('Formulário 1º Bim'!Y61="✔",'Formulário 1º Bim'!Z61,0)</f>
        <v>0</v>
      </c>
      <c r="AF14" s="64">
        <f>IF('Formulário 1º Bim'!AA61="✔",'Formulário 1º Bim'!AB61,0)</f>
        <v>0</v>
      </c>
      <c r="AG14" s="64">
        <f>IF('Formulário 1º Bim'!AC61="✔",'Formulário 1º Bim'!AD61,0)</f>
        <v>0</v>
      </c>
      <c r="AH14" s="64">
        <f>IF('Formulário 1º Bim'!AE61="✔",'Formulário 1º Bim'!AF61,0)</f>
        <v>0</v>
      </c>
      <c r="AI14" s="24"/>
      <c r="AJ14" s="24"/>
      <c r="AK14" s="64">
        <f>IF('Formulário 1º Bim'!I61="✔",'Formulário 1º Bim'!J61,0)</f>
        <v>103.76</v>
      </c>
      <c r="AL14" s="64">
        <f>'Formulário 1º Bim'!AG61</f>
        <v>510.57749999999999</v>
      </c>
      <c r="AM14" s="64">
        <f t="shared" si="0"/>
        <v>286.1693483025</v>
      </c>
      <c r="AN14" s="64">
        <f t="shared" si="1"/>
        <v>396.41832652549999</v>
      </c>
      <c r="AO14" s="106" t="str">
        <f>'Formulário 1º Bim'!$D$27</f>
        <v>20%</v>
      </c>
      <c r="AP14" s="107">
        <f>'Formulário 1º Bim'!$H$150</f>
        <v>0.1208814</v>
      </c>
      <c r="AQ14" s="107">
        <f t="shared" si="2"/>
        <v>0.32088139999999998</v>
      </c>
      <c r="AR14" s="106">
        <f>'Formulário 1º Bim'!B61</f>
        <v>45</v>
      </c>
      <c r="AS14" s="64">
        <f t="shared" si="3"/>
        <v>17838.824693647501</v>
      </c>
      <c r="AT14" s="108" t="str">
        <f>'Formulário 1º Bim'!$C$8</f>
        <v>PAPELARIA E LIVRARIA OMEGA EIRELI ME -Jandyra</v>
      </c>
      <c r="AU14" s="108" t="str">
        <f>'Formulário 1º Bim'!$C$9</f>
        <v>29.271.264/0001-61</v>
      </c>
      <c r="AV14" s="66" t="str">
        <f>'Formulário 1º Bim'!$W$8</f>
        <v>Centro-Oeste</v>
      </c>
      <c r="AW14" s="66" t="str">
        <f>'Formulário 1º Bim'!$W$9</f>
        <v>Parceira - Base</v>
      </c>
      <c r="AX14" s="108">
        <f>'Formulário 1º Bim'!$C$10</f>
        <v>0</v>
      </c>
      <c r="AY14" s="108">
        <f>'Formulário 1º Bim'!$W$10</f>
        <v>0</v>
      </c>
    </row>
    <row r="15" spans="1:51" ht="12.75" customHeight="1">
      <c r="A15" s="63" t="s">
        <v>83</v>
      </c>
      <c r="B15" s="63" t="s">
        <v>170</v>
      </c>
      <c r="C15" s="64">
        <f>IF('Formulário 1º Bim'!C62="✔",'Formulário 1º Bim'!D62*(1-'Formulário 1º Bim'!$D$69-'Formulário 1º Bim'!$F72),0)</f>
        <v>131.64204722050002</v>
      </c>
      <c r="D15" s="64">
        <f>IF('Formulário 1º Bim'!E62="✔",'Formulário 1º Bim'!F62*(1-'Formulário 1º Bim'!$D$69-'Formulário 1º Bim'!$F72),0)</f>
        <v>75.356697652500003</v>
      </c>
      <c r="E15" s="24"/>
      <c r="F15" s="24"/>
      <c r="G15" s="24"/>
      <c r="H15" s="64">
        <f>IF('Formulário 1º Bim'!G62="✔",'Formulário 1º Bim'!H62*(1-'Formulário 1º Bim'!$D$69-'Formulário 1º Bim'!$F72),0)</f>
        <v>28.120603429500001</v>
      </c>
      <c r="I15" s="24"/>
      <c r="J15" s="24"/>
      <c r="K15" s="24"/>
      <c r="L15" s="24"/>
      <c r="M15" s="64">
        <f>IF('Formulário 1º Bim'!K62="✔",'Formulário 1º Bim'!L62*(1-'Formulário 1º Bim'!$D$69-'Formulário 1º Bim'!$F72),0)</f>
        <v>0</v>
      </c>
      <c r="N15" s="64">
        <f>IF('Formulário 1º Bim'!M62="✔",'Formulário 1º Bim'!N62*(1-'Formulário 1º Bim'!$D$69-'Formulário 1º Bim'!$F72),0)</f>
        <v>0</v>
      </c>
      <c r="O15" s="64">
        <f>IF('Formulário 1º Bim'!O62="✔",'Formulário 1º Bim'!P62*(1-'Formulário 1º Bim'!$D$69-'Formulário 1º Bim'!$F72),0)</f>
        <v>0</v>
      </c>
      <c r="P15" s="64">
        <f>IF('Formulário 1º Bim'!$Q$58="✔",0,IF('Formulário 1º Bim'!Q62="✔",'Formulário 1º Bim'!R62*(1-'Formulário 1º Bim'!$D$69-'Formulário 1º Bim'!$F72),0))</f>
        <v>0</v>
      </c>
      <c r="Q15" s="64">
        <f>IF('Formulário 1º Bim'!$Q$58="✔",IF('Formulário 1º Bim'!Q62="✔",'Formulário 1º Bim'!R62,0),0)</f>
        <v>51.05</v>
      </c>
      <c r="R15" s="64">
        <f>IF('Formulário 1º Bim'!$S$58="✔",0,IF('Formulário 1º Bim'!S62="✔",'Formulário 1º Bim'!T62*(1-'Formulário 1º Bim'!$D$69-'Formulário 1º Bim'!$F72),0))</f>
        <v>6.4889782230000002</v>
      </c>
      <c r="S15" s="24"/>
      <c r="T15" s="24"/>
      <c r="U15" s="24"/>
      <c r="V15" s="24"/>
      <c r="W15" s="64">
        <f>IF('Formulário 1º Bim'!$U$58="✔",0,IF('Formulário 1º Bim'!U62="✔",'Formulário 1º Bim'!V62*(1-'Formulário 1º Bim'!$D$69-'Formulário 1º Bim'!$F72),0))</f>
        <v>0</v>
      </c>
      <c r="X15" s="64">
        <f>IF('Formulário 1º Bim'!$S$58="✔",IF('Formulário 1º Bim'!S62="✔",'Formulário 1º Bim'!T62,0),0)</f>
        <v>0</v>
      </c>
      <c r="Y15" s="24"/>
      <c r="Z15" s="24"/>
      <c r="AA15" s="24"/>
      <c r="AB15" s="24"/>
      <c r="AC15" s="64">
        <f>IF('Formulário 1º Bim'!$U$58="✔",IF('Formulário 1º Bim'!U62="✔",'Formulário 1º Bim'!V62,0),0)</f>
        <v>0</v>
      </c>
      <c r="AD15" s="64">
        <f>IF('Formulário 1º Bim'!W62="✔",'Formulário 1º Bim'!X62,0)</f>
        <v>0</v>
      </c>
      <c r="AE15" s="64">
        <f>IF('Formulário 1º Bim'!Y62="✔",'Formulário 1º Bim'!Z62,0)</f>
        <v>0</v>
      </c>
      <c r="AF15" s="64">
        <f>IF('Formulário 1º Bim'!AA62="✔",'Formulário 1º Bim'!AB62,0)</f>
        <v>0</v>
      </c>
      <c r="AG15" s="64">
        <f>IF('Formulário 1º Bim'!AC62="✔",'Formulário 1º Bim'!AD62,0)</f>
        <v>0</v>
      </c>
      <c r="AH15" s="64">
        <f>IF('Formulário 1º Bim'!AE62="✔",'Formulário 1º Bim'!AF62,0)</f>
        <v>0</v>
      </c>
      <c r="AI15" s="24"/>
      <c r="AJ15" s="24"/>
      <c r="AK15" s="64">
        <f>IF('Formulário 1º Bim'!I62="✔",'Formulário 1º Bim'!J62,0)</f>
        <v>103.76</v>
      </c>
      <c r="AL15" s="64">
        <f>'Formulário 1º Bim'!AG62</f>
        <v>510.57749999999999</v>
      </c>
      <c r="AM15" s="64">
        <f t="shared" si="0"/>
        <v>286.1693483025</v>
      </c>
      <c r="AN15" s="64">
        <f t="shared" si="1"/>
        <v>396.41832652549999</v>
      </c>
      <c r="AO15" s="106" t="str">
        <f>'Formulário 1º Bim'!$D$27</f>
        <v>20%</v>
      </c>
      <c r="AP15" s="107">
        <f>'Formulário 1º Bim'!$H$150</f>
        <v>0.1208814</v>
      </c>
      <c r="AQ15" s="107">
        <f t="shared" si="2"/>
        <v>0.32088139999999998</v>
      </c>
      <c r="AR15" s="106">
        <f>'Formulário 1º Bim'!B62</f>
        <v>40</v>
      </c>
      <c r="AS15" s="64">
        <f t="shared" si="3"/>
        <v>15856.733061020001</v>
      </c>
      <c r="AT15" s="108" t="str">
        <f>'Formulário 1º Bim'!$C$8</f>
        <v>PAPELARIA E LIVRARIA OMEGA EIRELI ME -Jandyra</v>
      </c>
      <c r="AU15" s="108" t="str">
        <f>'Formulário 1º Bim'!$C$9</f>
        <v>29.271.264/0001-61</v>
      </c>
      <c r="AV15" s="66" t="str">
        <f>'Formulário 1º Bim'!$W$8</f>
        <v>Centro-Oeste</v>
      </c>
      <c r="AW15" s="66" t="str">
        <f>'Formulário 1º Bim'!$W$9</f>
        <v>Parceira - Base</v>
      </c>
      <c r="AX15" s="108">
        <f>'Formulário 1º Bim'!$C$10</f>
        <v>0</v>
      </c>
      <c r="AY15" s="108">
        <f>'Formulário 1º Bim'!$W$10</f>
        <v>0</v>
      </c>
    </row>
    <row r="16" spans="1:51" ht="12.75" customHeight="1">
      <c r="A16" s="63" t="s">
        <v>87</v>
      </c>
      <c r="B16" s="63" t="s">
        <v>171</v>
      </c>
      <c r="C16" s="64">
        <f>IF('Formulário 1º Bim'!C78="✔",'Formulário 1º Bim'!D78*(1-'Formulário 1º Bim'!$D$86-'Formulário 1º Bim'!$F86),0)</f>
        <v>143.076706648</v>
      </c>
      <c r="D16" s="64">
        <f>IF('Formulário 1º Bim'!E78="✔",'Formulário 1º Bim'!F78*(1-'Formulário 1º Bim'!$D$86-'Formulário 1º Bim'!$F86),0)</f>
        <v>115.772743335</v>
      </c>
      <c r="E16" s="24"/>
      <c r="F16" s="24"/>
      <c r="G16" s="24"/>
      <c r="H16" s="64">
        <f>IF('Formulário 1º Bim'!G78="✔",'Formulário 1º Bim'!H78*(1-'Formulário 1º Bim'!$D$86-'Formulário 1º Bim'!$F86),0)</f>
        <v>28.120603429500001</v>
      </c>
      <c r="I16" s="24"/>
      <c r="J16" s="24"/>
      <c r="K16" s="24"/>
      <c r="L16" s="64">
        <f>IF('Formulário 1º Bim'!K78="✔",'Formulário 1º Bim'!L78*(1-'Formulário 1º Bim'!$D$86-'Formulário 1º Bim'!$F86),0)</f>
        <v>158.822071389</v>
      </c>
      <c r="M16" s="24"/>
      <c r="N16" s="24"/>
      <c r="O16" s="24"/>
      <c r="P16" s="64">
        <f>IF('Formulário 1º Bim'!$M$77="✔",0,IF('Formulário 1º Bim'!M78="✔",'Formulário 1º Bim'!N78*(1-'Formulário 1º Bim'!$D$86-'Formulário 1º Bim'!$F86),0))</f>
        <v>69.135971276500001</v>
      </c>
      <c r="Q16" s="64">
        <f>IF('Formulário 1º Bim'!$M$77="✔",IF('Formulário 1º Bim'!M78="✔",'Formulário 1º Bim'!N78,0),0)</f>
        <v>0</v>
      </c>
      <c r="R16" s="64">
        <f>IF('Formulário 1º Bim'!$O$77="✔",0,IF('Formulário 1º Bim'!O78="✔",'Formulário 1º Bim'!P78*(1-'Formulário 1º Bim'!$D$86-'Formulário 1º Bim'!$F86),0))</f>
        <v>6.4889782230000002</v>
      </c>
      <c r="S16" s="24"/>
      <c r="T16" s="24"/>
      <c r="U16" s="24"/>
      <c r="V16" s="24"/>
      <c r="W16" s="24"/>
      <c r="X16" s="64">
        <f>IF('Formulário 1º Bim'!$O$77="✔",IF('Formulário 1º Bim'!O78="✔",'Formulário 1º Bim'!P78,0),0)</f>
        <v>0</v>
      </c>
      <c r="Y16" s="24"/>
      <c r="Z16" s="24"/>
      <c r="AA16" s="24"/>
      <c r="AB16" s="24"/>
      <c r="AC16" s="24"/>
      <c r="AD16" s="64">
        <f>IF('Formulário 1º Bim'!Q78="✔",'Formulário 1º Bim'!R78,0)</f>
        <v>0</v>
      </c>
      <c r="AE16" s="64">
        <f>IF('Formulário 1º Bim'!S78="✔",'Formulário 1º Bim'!T78,0)</f>
        <v>0</v>
      </c>
      <c r="AF16" s="64">
        <f>IF('Formulário 1º Bim'!U78="✔",'Formulário 1º Bim'!V78,0)</f>
        <v>0</v>
      </c>
      <c r="AG16" s="64">
        <f>IF('Formulário 1º Bim'!W78="✔",'Formulário 1º Bim'!X78,0)</f>
        <v>0</v>
      </c>
      <c r="AH16" s="64">
        <f>IF('Formulário 1º Bim'!Y78="✔",'Formulário 1º Bim'!Z78,0)</f>
        <v>0</v>
      </c>
      <c r="AI16" s="24"/>
      <c r="AJ16" s="24"/>
      <c r="AK16" s="24"/>
      <c r="AL16" s="64">
        <f>'Formulário 1º Bim'!AA78</f>
        <v>767.78499999999997</v>
      </c>
      <c r="AM16" s="64">
        <f t="shared" si="0"/>
        <v>514.92809607799995</v>
      </c>
      <c r="AN16" s="64">
        <f t="shared" si="1"/>
        <v>521.41707430099996</v>
      </c>
      <c r="AO16" s="106" t="str">
        <f>'Formulário 1º Bim'!$D$27</f>
        <v>20%</v>
      </c>
      <c r="AP16" s="107">
        <f>'Formulário 1º Bim'!$H$150</f>
        <v>0.1208814</v>
      </c>
      <c r="AQ16" s="107">
        <f t="shared" si="2"/>
        <v>0.32088139999999998</v>
      </c>
      <c r="AR16" s="106">
        <f>'Formulário 1º Bim'!B78</f>
        <v>30</v>
      </c>
      <c r="AS16" s="64">
        <f t="shared" si="3"/>
        <v>15642.512229029999</v>
      </c>
      <c r="AT16" s="108" t="str">
        <f>'Formulário 1º Bim'!$C$8</f>
        <v>PAPELARIA E LIVRARIA OMEGA EIRELI ME -Jandyra</v>
      </c>
      <c r="AU16" s="108" t="str">
        <f>'Formulário 1º Bim'!$C$9</f>
        <v>29.271.264/0001-61</v>
      </c>
      <c r="AV16" s="66" t="str">
        <f>'Formulário 1º Bim'!$W$8</f>
        <v>Centro-Oeste</v>
      </c>
      <c r="AW16" s="66" t="str">
        <f>'Formulário 1º Bim'!$W$9</f>
        <v>Parceira - Base</v>
      </c>
      <c r="AX16" s="108">
        <f>'Formulário 1º Bim'!$C$10</f>
        <v>0</v>
      </c>
      <c r="AY16" s="108">
        <f>'Formulário 1º Bim'!$W$10</f>
        <v>0</v>
      </c>
    </row>
    <row r="17" spans="1:51" ht="12.75" customHeight="1">
      <c r="A17" s="63" t="s">
        <v>88</v>
      </c>
      <c r="B17" s="63" t="s">
        <v>171</v>
      </c>
      <c r="C17" s="64">
        <f>IF('Formulário 1º Bim'!C79="✔",'Formulário 1º Bim'!D79*(1-'Formulário 1º Bim'!$D$86-'Formulário 1º Bim'!$F87),0)</f>
        <v>143.076706648</v>
      </c>
      <c r="D17" s="64">
        <f>IF('Formulário 1º Bim'!E79="✔",'Formulário 1º Bim'!F79*(1-'Formulário 1º Bim'!$D$86-'Formulário 1º Bim'!$F87),0)</f>
        <v>115.772743335</v>
      </c>
      <c r="E17" s="24"/>
      <c r="F17" s="24"/>
      <c r="G17" s="24"/>
      <c r="H17" s="64">
        <f>IF('Formulário 1º Bim'!G79="✔",'Formulário 1º Bim'!H79*(1-'Formulário 1º Bim'!$D$86-'Formulário 1º Bim'!$F87),0)</f>
        <v>28.120603429500001</v>
      </c>
      <c r="I17" s="24"/>
      <c r="J17" s="24"/>
      <c r="K17" s="24"/>
      <c r="L17" s="64">
        <f>IF('Formulário 1º Bim'!K79="✔",'Formulário 1º Bim'!L79*(1-'Formulário 1º Bim'!$D$86-'Formulário 1º Bim'!$F87),0)</f>
        <v>158.822071389</v>
      </c>
      <c r="M17" s="24"/>
      <c r="N17" s="24"/>
      <c r="O17" s="24"/>
      <c r="P17" s="64">
        <f>IF('Formulário 1º Bim'!$M$77="✔",0,IF('Formulário 1º Bim'!M79="✔",'Formulário 1º Bim'!N79*(1-'Formulário 1º Bim'!$D$86-'Formulário 1º Bim'!$F87),0))</f>
        <v>69.135971276500001</v>
      </c>
      <c r="Q17" s="64">
        <f>IF('Formulário 1º Bim'!$M$77="✔",IF('Formulário 1º Bim'!M79="✔",'Formulário 1º Bim'!N79,0),0)</f>
        <v>0</v>
      </c>
      <c r="R17" s="64">
        <f>IF('Formulário 1º Bim'!$O$77="✔",0,IF('Formulário 1º Bim'!O79="✔",'Formulário 1º Bim'!P79*(1-'Formulário 1º Bim'!$D$86-'Formulário 1º Bim'!$F87),0))</f>
        <v>6.4889782230000002</v>
      </c>
      <c r="S17" s="24"/>
      <c r="T17" s="24"/>
      <c r="U17" s="24"/>
      <c r="V17" s="24"/>
      <c r="W17" s="24"/>
      <c r="X17" s="64">
        <f>IF('Formulário 1º Bim'!$O$77="✔",IF('Formulário 1º Bim'!O79="✔",'Formulário 1º Bim'!P79,0),0)</f>
        <v>0</v>
      </c>
      <c r="Y17" s="24"/>
      <c r="Z17" s="24"/>
      <c r="AA17" s="24"/>
      <c r="AB17" s="24"/>
      <c r="AC17" s="24"/>
      <c r="AD17" s="64">
        <f>IF('Formulário 1º Bim'!Q79="✔",'Formulário 1º Bim'!R79,0)</f>
        <v>0</v>
      </c>
      <c r="AE17" s="64">
        <f>IF('Formulário 1º Bim'!S79="✔",'Formulário 1º Bim'!T79,0)</f>
        <v>0</v>
      </c>
      <c r="AF17" s="64">
        <f>IF('Formulário 1º Bim'!U79="✔",'Formulário 1º Bim'!V79,0)</f>
        <v>0</v>
      </c>
      <c r="AG17" s="64">
        <f>IF('Formulário 1º Bim'!W79="✔",'Formulário 1º Bim'!X79,0)</f>
        <v>0</v>
      </c>
      <c r="AH17" s="64">
        <f>IF('Formulário 1º Bim'!Y79="✔",'Formulário 1º Bim'!Z79,0)</f>
        <v>0</v>
      </c>
      <c r="AI17" s="24"/>
      <c r="AJ17" s="24"/>
      <c r="AK17" s="24"/>
      <c r="AL17" s="64">
        <f>'Formulário 1º Bim'!AA79</f>
        <v>767.78499999999997</v>
      </c>
      <c r="AM17" s="64">
        <f t="shared" si="0"/>
        <v>514.92809607799995</v>
      </c>
      <c r="AN17" s="64">
        <f t="shared" si="1"/>
        <v>521.41707430099996</v>
      </c>
      <c r="AO17" s="106" t="str">
        <f>'Formulário 1º Bim'!$D$27</f>
        <v>20%</v>
      </c>
      <c r="AP17" s="107">
        <f>'Formulário 1º Bim'!$H$150</f>
        <v>0.1208814</v>
      </c>
      <c r="AQ17" s="107">
        <f t="shared" si="2"/>
        <v>0.32088139999999998</v>
      </c>
      <c r="AR17" s="106">
        <f>'Formulário 1º Bim'!B79</f>
        <v>40</v>
      </c>
      <c r="AS17" s="64">
        <f t="shared" si="3"/>
        <v>20856.682972039998</v>
      </c>
      <c r="AT17" s="108" t="str">
        <f>'Formulário 1º Bim'!$C$8</f>
        <v>PAPELARIA E LIVRARIA OMEGA EIRELI ME -Jandyra</v>
      </c>
      <c r="AU17" s="108" t="str">
        <f>'Formulário 1º Bim'!$C$9</f>
        <v>29.271.264/0001-61</v>
      </c>
      <c r="AV17" s="66" t="str">
        <f>'Formulário 1º Bim'!$W$8</f>
        <v>Centro-Oeste</v>
      </c>
      <c r="AW17" s="66" t="str">
        <f>'Formulário 1º Bim'!$W$9</f>
        <v>Parceira - Base</v>
      </c>
      <c r="AX17" s="108">
        <f>'Formulário 1º Bim'!$C$10</f>
        <v>0</v>
      </c>
      <c r="AY17" s="108">
        <f>'Formulário 1º Bim'!$W$10</f>
        <v>0</v>
      </c>
    </row>
    <row r="18" spans="1:51" ht="12.75" customHeight="1">
      <c r="A18" s="63" t="s">
        <v>92</v>
      </c>
      <c r="B18" s="63" t="s">
        <v>171</v>
      </c>
      <c r="C18" s="64">
        <f>IF('Formulário 1º Bim'!C93="✔",'Formulário 1º Bim'!D93*(1-'Formulário 1º Bim'!$D$100-'Formulário 1º Bim'!$F100),0)</f>
        <v>143.076706648</v>
      </c>
      <c r="D18" s="64">
        <f>IF('Formulário 1º Bim'!E93="✔",'Formulário 1º Bim'!F93*(1-'Formulário 1º Bim'!$D$100-'Formulário 1º Bim'!$F100),0)</f>
        <v>184.47407870749998</v>
      </c>
      <c r="E18" s="24"/>
      <c r="F18" s="24"/>
      <c r="G18" s="24"/>
      <c r="H18" s="64">
        <f>IF('Formulário 1º Bim'!G93="✔",'Formulário 1º Bim'!H93*(1-'Formulário 1º Bim'!$D$100-'Formulário 1º Bim'!$F100),0)</f>
        <v>28.120603429500001</v>
      </c>
      <c r="I18" s="24"/>
      <c r="J18" s="64">
        <f>IF('Formulário 1º Bim'!I93="✔",'Formulário 1º Bim'!J93*(1-'Formulário 1º Bim'!$D$100-'Formulário 1º Bim'!$F100),0)</f>
        <v>37.2917605632</v>
      </c>
      <c r="K18" s="24"/>
      <c r="L18" s="64">
        <f>IF('Formulário 1º Bim'!M93="✔",'Formulário 1º Bim'!N93*(1-'Formulário 1º Bim'!$D$100-'Formulário 1º Bim'!$F100),0)</f>
        <v>0</v>
      </c>
      <c r="M18" s="24"/>
      <c r="N18" s="24"/>
      <c r="O18" s="24"/>
      <c r="P18" s="64">
        <f>IF('Formulário 1º Bim'!$O$92="✔",0,IF('Formulário 1º Bim'!O93="✔",'Formulário 1º Bim'!P93*(1-'Formulário 1º Bim'!$D$100-'Formulário 1º Bim'!$F100),0))</f>
        <v>69.135971276500001</v>
      </c>
      <c r="Q18" s="64">
        <f>IF('Formulário 1º Bim'!$O$92="✔",IF('Formulário 1º Bim'!O93="✔",'Formulário 1º Bim'!P93,0),0)</f>
        <v>0</v>
      </c>
      <c r="R18" s="64">
        <f>IF('Formulário 1º Bim'!$Q$92="✔",0,IF('Formulário 1º Bim'!Q93="✔",'Formulário 1º Bim'!R93*(1-'Formulário 1º Bim'!$D$100-'Formulário 1º Bim'!$F100),0))</f>
        <v>6.4889782230000002</v>
      </c>
      <c r="S18" s="24"/>
      <c r="T18" s="24"/>
      <c r="U18" s="24"/>
      <c r="V18" s="24"/>
      <c r="W18" s="24"/>
      <c r="X18" s="64">
        <f>IF('Formulário 1º Bim'!$Q$92="✔",IF('Formulário 1º Bim'!Q93="✔",'Formulário 1º Bim'!R93,0),0)</f>
        <v>0</v>
      </c>
      <c r="Y18" s="24"/>
      <c r="Z18" s="24"/>
      <c r="AA18" s="24"/>
      <c r="AB18" s="24"/>
      <c r="AC18" s="24"/>
      <c r="AD18" s="64">
        <f>IF('Formulário 1º Bim'!S93="✔",'Formulário 1º Bim'!T93,0)</f>
        <v>0</v>
      </c>
      <c r="AE18" s="64">
        <f>IF('Formulário 1º Bim'!U93="✔",'Formulário 1º Bim'!V93,0)</f>
        <v>0</v>
      </c>
      <c r="AF18" s="64">
        <f>IF('Formulário 1º Bim'!W93="✔",'Formulário 1º Bim'!X93,0)</f>
        <v>0</v>
      </c>
      <c r="AG18" s="64">
        <f>IF('Formulário 1º Bim'!Y93="✔",'Formulário 1º Bim'!Z93,0)</f>
        <v>0</v>
      </c>
      <c r="AH18" s="64">
        <f>IF('Formulário 1º Bim'!AA93="✔",'Formulário 1º Bim'!AB93,0)</f>
        <v>0</v>
      </c>
      <c r="AI18" s="24"/>
      <c r="AJ18" s="24"/>
      <c r="AK18" s="24"/>
      <c r="AL18" s="64">
        <f>'Formulário 1º Bim'!AC93</f>
        <v>689.99450000000002</v>
      </c>
      <c r="AM18" s="64">
        <f t="shared" si="0"/>
        <v>462.09912062470005</v>
      </c>
      <c r="AN18" s="64">
        <f t="shared" si="1"/>
        <v>468.58809884770005</v>
      </c>
      <c r="AO18" s="106" t="str">
        <f>'Formulário 1º Bim'!$D$27</f>
        <v>20%</v>
      </c>
      <c r="AP18" s="107">
        <f>'Formulário 1º Bim'!$H$150</f>
        <v>0.1208814</v>
      </c>
      <c r="AQ18" s="107">
        <f t="shared" si="2"/>
        <v>0.32088139999999998</v>
      </c>
      <c r="AR18" s="106">
        <f>'Formulário 1º Bim'!B93</f>
        <v>25</v>
      </c>
      <c r="AS18" s="64">
        <f t="shared" si="3"/>
        <v>11714.702471192501</v>
      </c>
      <c r="AT18" s="108" t="str">
        <f>'Formulário 1º Bim'!$C$8</f>
        <v>PAPELARIA E LIVRARIA OMEGA EIRELI ME -Jandyra</v>
      </c>
      <c r="AU18" s="108" t="str">
        <f>'Formulário 1º Bim'!$C$9</f>
        <v>29.271.264/0001-61</v>
      </c>
      <c r="AV18" s="66" t="str">
        <f>'Formulário 1º Bim'!$W$8</f>
        <v>Centro-Oeste</v>
      </c>
      <c r="AW18" s="66" t="str">
        <f>'Formulário 1º Bim'!$W$9</f>
        <v>Parceira - Base</v>
      </c>
      <c r="AX18" s="108">
        <f>'Formulário 1º Bim'!$C$10</f>
        <v>0</v>
      </c>
      <c r="AY18" s="108">
        <f>'Formulário 1º Bim'!$W$10</f>
        <v>0</v>
      </c>
    </row>
    <row r="19" spans="1:51" ht="12.75" customHeight="1">
      <c r="A19" s="63" t="s">
        <v>96</v>
      </c>
      <c r="B19" s="63" t="s">
        <v>93</v>
      </c>
      <c r="C19" s="64">
        <f>IF('Formulário 1º Bim'!C106="✔",'Formulário 1º Bim'!D106*(1-'Formulário 1º Bim'!$D$114-'Formulário 1º Bim'!$F114),0)</f>
        <v>0</v>
      </c>
      <c r="D19" s="64">
        <f>IF('Formulário 1º Bim'!E106="✔",'Formulário 1º Bim'!F106*(1-'Formulário 1º Bim'!$D$114-'Formulário 1º Bim'!$F114),0)</f>
        <v>0</v>
      </c>
      <c r="E19" s="24"/>
      <c r="F19" s="24"/>
      <c r="G19" s="24"/>
      <c r="H19" s="64">
        <f>IF('Formulário 1º Bim'!G106="✔",'Formulário 1º Bim'!H106*(1-'Formulário 1º Bim'!$D$114-'Formulário 1º Bim'!$F114),0)</f>
        <v>0</v>
      </c>
      <c r="I19" s="24"/>
      <c r="J19" s="64">
        <f>IF('Formulário 1º Bim'!I106="✔",'Formulário 1º Bim'!J106*(1-'Formulário 1º Bim'!$D$114-'Formulário 1º Bim'!$F114),0)</f>
        <v>0</v>
      </c>
      <c r="K19" s="24"/>
      <c r="L19" s="24"/>
      <c r="M19" s="24"/>
      <c r="N19" s="24"/>
      <c r="O19" s="24"/>
      <c r="P19" s="24"/>
      <c r="Q19" s="24"/>
      <c r="R19" s="64">
        <f>IF('Formulário 1º Bim'!M$105="✔",0,IF('Formulário 1º Bim'!M106="✔",'Formulário 1º Bim'!N106*(1-'Formulário 1º Bim'!$D$114-'Formulário 1º Bim'!$F114),0))</f>
        <v>0</v>
      </c>
      <c r="S19" s="24"/>
      <c r="T19" s="24"/>
      <c r="U19" s="24"/>
      <c r="V19" s="24"/>
      <c r="W19" s="24"/>
      <c r="X19" s="64">
        <f>IF('Formulário 1º Bim'!$M$105="✔",IF('Formulário 1º Bim'!M106="✔",'Formulário 1º Bim'!N106,0),0)</f>
        <v>0</v>
      </c>
      <c r="Y19" s="24"/>
      <c r="Z19" s="24"/>
      <c r="AA19" s="24"/>
      <c r="AB19" s="24"/>
      <c r="AC19" s="24"/>
      <c r="AD19" s="64">
        <f>IF('Formulário 1º Bim'!O106="✔",'Formulário 1º Bim'!P106,0)</f>
        <v>0</v>
      </c>
      <c r="AE19" s="64">
        <f>IF('Formulário 1º Bim'!Q106="✔",'Formulário 1º Bim'!R106,0)</f>
        <v>0</v>
      </c>
      <c r="AF19" s="64">
        <f>IF('Formulário 1º Bim'!S106="✔",'Formulário 1º Bim'!T106,0)</f>
        <v>0</v>
      </c>
      <c r="AG19" s="64">
        <f>IF('Formulário 1º Bim'!U106="✔",'Formulário 1º Bim'!V106,0)</f>
        <v>0</v>
      </c>
      <c r="AH19" s="24"/>
      <c r="AI19" s="24"/>
      <c r="AJ19" s="24"/>
      <c r="AK19" s="24"/>
      <c r="AL19" s="64">
        <f>'Formulário 1º Bim'!W106</f>
        <v>0</v>
      </c>
      <c r="AM19" s="64">
        <f t="shared" si="0"/>
        <v>0</v>
      </c>
      <c r="AN19" s="64">
        <f t="shared" si="1"/>
        <v>0</v>
      </c>
      <c r="AO19" s="106" t="str">
        <f>'Formulário 1º Bim'!$D$27</f>
        <v>20%</v>
      </c>
      <c r="AP19" s="107">
        <f>'Formulário 1º Bim'!$H$150</f>
        <v>0.1208814</v>
      </c>
      <c r="AQ19" s="107">
        <f t="shared" si="2"/>
        <v>0.32088139999999998</v>
      </c>
      <c r="AR19" s="106">
        <f>'Formulário 1º Bim'!B106</f>
        <v>0</v>
      </c>
      <c r="AS19" s="64">
        <f t="shared" si="3"/>
        <v>0</v>
      </c>
      <c r="AT19" s="108" t="str">
        <f>'Formulário 1º Bim'!$C$8</f>
        <v>PAPELARIA E LIVRARIA OMEGA EIRELI ME -Jandyra</v>
      </c>
      <c r="AU19" s="108" t="str">
        <f>'Formulário 1º Bim'!$C$9</f>
        <v>29.271.264/0001-61</v>
      </c>
      <c r="AV19" s="66" t="str">
        <f>'Formulário 1º Bim'!$W$8</f>
        <v>Centro-Oeste</v>
      </c>
      <c r="AW19" s="66" t="str">
        <f>'Formulário 1º Bim'!$W$9</f>
        <v>Parceira - Base</v>
      </c>
      <c r="AX19" s="108">
        <f>'Formulário 1º Bim'!$C$10</f>
        <v>0</v>
      </c>
      <c r="AY19" s="108">
        <f>'Formulário 1º Bim'!$W$10</f>
        <v>0</v>
      </c>
    </row>
    <row r="20" spans="1:51" ht="12.75" customHeight="1">
      <c r="A20" s="63" t="s">
        <v>97</v>
      </c>
      <c r="B20" s="63" t="s">
        <v>93</v>
      </c>
      <c r="C20" s="64">
        <f>IF('Formulário 1º Bim'!C107="✔",'Formulário 1º Bim'!D107*(1-'Formulário 1º Bim'!$D$114-'Formulário 1º Bim'!$F115),0)</f>
        <v>0</v>
      </c>
      <c r="D20" s="24"/>
      <c r="E20" s="24"/>
      <c r="F20" s="24"/>
      <c r="G20" s="24"/>
      <c r="H20" s="24"/>
      <c r="I20" s="24"/>
      <c r="J20" s="64">
        <f>IF('Formulário 1º Bim'!I107="✔",'Formulário 1º Bim'!J107*(1-'Formulário 1º Bim'!$D$114-'Formulário 1º Bim'!$F115),0)</f>
        <v>0</v>
      </c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64">
        <f>'Formulário 1º Bim'!W107</f>
        <v>0</v>
      </c>
      <c r="AM20" s="64">
        <f t="shared" si="0"/>
        <v>0</v>
      </c>
      <c r="AN20" s="64">
        <f t="shared" si="1"/>
        <v>0</v>
      </c>
      <c r="AO20" s="106" t="str">
        <f>'Formulário 1º Bim'!$D$27</f>
        <v>20%</v>
      </c>
      <c r="AP20" s="107">
        <f>'Formulário 1º Bim'!$H$150</f>
        <v>0.1208814</v>
      </c>
      <c r="AQ20" s="107">
        <f t="shared" si="2"/>
        <v>0.32088139999999998</v>
      </c>
      <c r="AR20" s="106">
        <f>'Formulário 1º Bim'!B107</f>
        <v>0</v>
      </c>
      <c r="AS20" s="64">
        <f t="shared" si="3"/>
        <v>0</v>
      </c>
      <c r="AT20" s="108" t="str">
        <f>'Formulário 1º Bim'!$C$8</f>
        <v>PAPELARIA E LIVRARIA OMEGA EIRELI ME -Jandyra</v>
      </c>
      <c r="AU20" s="108" t="str">
        <f>'Formulário 1º Bim'!$C$9</f>
        <v>29.271.264/0001-61</v>
      </c>
      <c r="AV20" s="66" t="str">
        <f>'Formulário 1º Bim'!$W$8</f>
        <v>Centro-Oeste</v>
      </c>
      <c r="AW20" s="66" t="str">
        <f>'Formulário 1º Bim'!$W$9</f>
        <v>Parceira - Base</v>
      </c>
      <c r="AX20" s="108">
        <f>'Formulário 1º Bim'!$C$10</f>
        <v>0</v>
      </c>
      <c r="AY20" s="108">
        <f>'Formulário 1º Bim'!$W$10</f>
        <v>0</v>
      </c>
    </row>
    <row r="21" spans="1:51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</row>
    <row r="22" spans="1:51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</row>
    <row r="23" spans="1:51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</row>
    <row r="24" spans="1:51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</row>
    <row r="25" spans="1:51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</row>
    <row r="26" spans="1:51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</row>
    <row r="27" spans="1:51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</row>
    <row r="28" spans="1:51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</row>
    <row r="29" spans="1:51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</row>
    <row r="30" spans="1:51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</row>
    <row r="31" spans="1:51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</row>
    <row r="32" spans="1:51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</row>
    <row r="33" spans="1:51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</row>
    <row r="34" spans="1:51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</row>
    <row r="35" spans="1:51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</row>
    <row r="36" spans="1:51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</row>
    <row r="37" spans="1:51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</row>
    <row r="38" spans="1:51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</row>
    <row r="39" spans="1:51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</row>
    <row r="40" spans="1:51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</row>
    <row r="41" spans="1:51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</row>
    <row r="42" spans="1:51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</row>
    <row r="43" spans="1:51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</row>
    <row r="44" spans="1:51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</row>
    <row r="45" spans="1:51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</row>
    <row r="46" spans="1:51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</row>
    <row r="47" spans="1:51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</row>
    <row r="48" spans="1:51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</row>
    <row r="49" spans="1:51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</row>
    <row r="50" spans="1:51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</row>
    <row r="51" spans="1:51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</row>
    <row r="52" spans="1:51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</row>
    <row r="53" spans="1:51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</row>
    <row r="54" spans="1:51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</row>
    <row r="55" spans="1:51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</row>
    <row r="56" spans="1:51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</row>
    <row r="57" spans="1:51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</row>
    <row r="58" spans="1:51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</row>
    <row r="59" spans="1:51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</row>
    <row r="60" spans="1:51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</row>
    <row r="61" spans="1:51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</row>
    <row r="62" spans="1:51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</row>
    <row r="63" spans="1:51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</row>
    <row r="64" spans="1:51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</row>
    <row r="65" spans="1:51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</row>
    <row r="66" spans="1:51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</row>
    <row r="67" spans="1:51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</row>
    <row r="68" spans="1:51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</row>
    <row r="69" spans="1:51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</row>
    <row r="70" spans="1:51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</row>
    <row r="71" spans="1:51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</row>
    <row r="72" spans="1:51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</row>
    <row r="73" spans="1:51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</row>
    <row r="74" spans="1:51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</row>
    <row r="75" spans="1:51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</row>
    <row r="76" spans="1:51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</row>
    <row r="77" spans="1:51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</row>
    <row r="78" spans="1:51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</row>
    <row r="79" spans="1:51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</row>
    <row r="80" spans="1:51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</row>
    <row r="81" spans="1:51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</row>
    <row r="82" spans="1:51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</row>
    <row r="83" spans="1:51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</row>
    <row r="84" spans="1:51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</row>
    <row r="85" spans="1:51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</row>
    <row r="86" spans="1:51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</row>
    <row r="87" spans="1:51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</row>
    <row r="88" spans="1:51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</row>
    <row r="89" spans="1:51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</row>
    <row r="90" spans="1:51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</row>
    <row r="91" spans="1:51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</row>
    <row r="92" spans="1:51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</row>
    <row r="93" spans="1:51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</row>
    <row r="94" spans="1:51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</row>
    <row r="95" spans="1:51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</row>
    <row r="96" spans="1:51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</row>
    <row r="97" spans="1:51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</row>
    <row r="98" spans="1:51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</row>
    <row r="99" spans="1:51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</row>
    <row r="100" spans="1:51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</row>
    <row r="101" spans="1:51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</row>
    <row r="102" spans="1:51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</row>
    <row r="103" spans="1:51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</row>
    <row r="104" spans="1:51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</row>
    <row r="105" spans="1:51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</row>
    <row r="106" spans="1:51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</row>
    <row r="107" spans="1:51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</row>
    <row r="108" spans="1:51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</row>
    <row r="109" spans="1:51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</row>
    <row r="110" spans="1:51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</row>
    <row r="111" spans="1:51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</row>
    <row r="112" spans="1:51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</row>
    <row r="113" spans="1:51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</row>
    <row r="114" spans="1:51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</row>
    <row r="115" spans="1:51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</row>
    <row r="116" spans="1:51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</row>
    <row r="117" spans="1:51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</row>
    <row r="118" spans="1:51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</row>
    <row r="119" spans="1:51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</row>
    <row r="120" spans="1:51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</row>
    <row r="121" spans="1:51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</row>
    <row r="122" spans="1:51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</row>
    <row r="123" spans="1:51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</row>
    <row r="124" spans="1:51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</row>
    <row r="125" spans="1:51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</row>
    <row r="126" spans="1:51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</row>
    <row r="127" spans="1:51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</row>
    <row r="128" spans="1:51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</row>
    <row r="129" spans="1:51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</row>
    <row r="130" spans="1:51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</row>
    <row r="131" spans="1:51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</row>
    <row r="132" spans="1:51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</row>
    <row r="133" spans="1:51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</row>
    <row r="134" spans="1:51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</row>
    <row r="135" spans="1:51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</row>
    <row r="136" spans="1:51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</row>
    <row r="137" spans="1:51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</row>
    <row r="138" spans="1:51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</row>
    <row r="139" spans="1:51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</row>
    <row r="140" spans="1:51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</row>
    <row r="141" spans="1:51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</row>
    <row r="142" spans="1:51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</row>
    <row r="143" spans="1:51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</row>
    <row r="144" spans="1:51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</row>
    <row r="145" spans="1:51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</row>
    <row r="146" spans="1:51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</row>
    <row r="147" spans="1:51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</row>
    <row r="148" spans="1:51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</row>
    <row r="149" spans="1:51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</row>
    <row r="150" spans="1:51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</row>
    <row r="151" spans="1:51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</row>
    <row r="152" spans="1:51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</row>
    <row r="153" spans="1:51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</row>
    <row r="154" spans="1:51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</row>
    <row r="155" spans="1:51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</row>
    <row r="156" spans="1:51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</row>
    <row r="157" spans="1:51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</row>
    <row r="158" spans="1:51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</row>
    <row r="159" spans="1:51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</row>
    <row r="160" spans="1:51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</row>
    <row r="161" spans="1:51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</row>
    <row r="162" spans="1:51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</row>
    <row r="163" spans="1:51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</row>
    <row r="164" spans="1:51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</row>
    <row r="165" spans="1:51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</row>
    <row r="166" spans="1:51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</row>
    <row r="167" spans="1:51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</row>
    <row r="168" spans="1:51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</row>
    <row r="169" spans="1:51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</row>
    <row r="170" spans="1:51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</row>
    <row r="171" spans="1:51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</row>
    <row r="172" spans="1:51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</row>
    <row r="173" spans="1:51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</row>
    <row r="174" spans="1:51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</row>
    <row r="175" spans="1:51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</row>
    <row r="176" spans="1:51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</row>
    <row r="177" spans="1:51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</row>
    <row r="178" spans="1:51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</row>
    <row r="179" spans="1:51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</row>
    <row r="180" spans="1:51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</row>
    <row r="181" spans="1:51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</row>
    <row r="182" spans="1:51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</row>
    <row r="183" spans="1:51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</row>
    <row r="184" spans="1:51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</row>
    <row r="185" spans="1:51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</row>
    <row r="186" spans="1:51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</row>
    <row r="187" spans="1:51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</row>
    <row r="188" spans="1:51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</row>
    <row r="189" spans="1:51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</row>
    <row r="190" spans="1:51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</row>
    <row r="191" spans="1:51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</row>
    <row r="192" spans="1:51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</row>
    <row r="193" spans="1:51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</row>
    <row r="194" spans="1:51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</row>
    <row r="195" spans="1:51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</row>
    <row r="196" spans="1:51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</row>
    <row r="197" spans="1:51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</row>
    <row r="198" spans="1:51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</row>
    <row r="199" spans="1:51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</row>
    <row r="200" spans="1:51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</row>
    <row r="201" spans="1:51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</row>
    <row r="202" spans="1:51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</row>
    <row r="203" spans="1:51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</row>
    <row r="204" spans="1:51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</row>
    <row r="205" spans="1:51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</row>
    <row r="206" spans="1:51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</row>
    <row r="207" spans="1:51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</row>
    <row r="208" spans="1:51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</row>
    <row r="209" spans="1:51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</row>
    <row r="210" spans="1:51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</row>
    <row r="211" spans="1:51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</row>
    <row r="212" spans="1:51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</row>
    <row r="213" spans="1:51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</row>
    <row r="214" spans="1:51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</row>
    <row r="215" spans="1:51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</row>
    <row r="216" spans="1:51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</row>
    <row r="217" spans="1:51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</row>
    <row r="218" spans="1:51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</row>
    <row r="219" spans="1:51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</row>
    <row r="220" spans="1:51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</row>
    <row r="221" spans="1:51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</row>
    <row r="222" spans="1:51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</row>
    <row r="223" spans="1:51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</row>
    <row r="224" spans="1:51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</row>
    <row r="225" spans="1:51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</row>
    <row r="226" spans="1:51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</row>
    <row r="227" spans="1:51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</row>
    <row r="228" spans="1:51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</row>
    <row r="229" spans="1:51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</row>
    <row r="230" spans="1:51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</row>
    <row r="231" spans="1:51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</row>
    <row r="232" spans="1:51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</row>
    <row r="233" spans="1:51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</row>
    <row r="234" spans="1:51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</row>
    <row r="235" spans="1:51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</row>
    <row r="236" spans="1:51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</row>
    <row r="237" spans="1:51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</row>
    <row r="238" spans="1:51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</row>
    <row r="239" spans="1:51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</row>
    <row r="240" spans="1:51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</row>
    <row r="241" spans="1:51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</row>
    <row r="242" spans="1:51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</row>
    <row r="243" spans="1:51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</row>
    <row r="244" spans="1:51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</row>
    <row r="245" spans="1:51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</row>
    <row r="246" spans="1:51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</row>
    <row r="247" spans="1:51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</row>
    <row r="248" spans="1:51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</row>
    <row r="249" spans="1:51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</row>
    <row r="250" spans="1:51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</row>
    <row r="251" spans="1:51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</row>
    <row r="252" spans="1:51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</row>
    <row r="253" spans="1:51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</row>
    <row r="254" spans="1:51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</row>
    <row r="255" spans="1:51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</row>
    <row r="256" spans="1:51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</row>
    <row r="257" spans="1:51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</row>
    <row r="258" spans="1:51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</row>
    <row r="259" spans="1:51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</row>
    <row r="260" spans="1:51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</row>
    <row r="262" spans="1:51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</row>
    <row r="263" spans="1:51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</row>
    <row r="264" spans="1:51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</row>
    <row r="265" spans="1:51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</row>
    <row r="266" spans="1:51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</row>
    <row r="267" spans="1:51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</row>
    <row r="268" spans="1:51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</row>
    <row r="269" spans="1:51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</row>
    <row r="270" spans="1:51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</row>
    <row r="271" spans="1:51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</row>
    <row r="272" spans="1:51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</row>
    <row r="273" spans="1:51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</row>
    <row r="274" spans="1:51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</row>
    <row r="275" spans="1:51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</row>
    <row r="276" spans="1:51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</row>
    <row r="277" spans="1:51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</row>
    <row r="278" spans="1:51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</row>
    <row r="279" spans="1:51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</row>
    <row r="280" spans="1:51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</row>
    <row r="281" spans="1:51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</row>
    <row r="282" spans="1:51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</row>
    <row r="283" spans="1:51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</row>
    <row r="284" spans="1:51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</row>
    <row r="285" spans="1:51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</row>
    <row r="286" spans="1:51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</row>
    <row r="287" spans="1:51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</row>
    <row r="288" spans="1:51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</row>
    <row r="289" spans="1:51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</row>
    <row r="290" spans="1:51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</row>
    <row r="291" spans="1:51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</row>
    <row r="292" spans="1:51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</row>
    <row r="293" spans="1:51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</row>
    <row r="294" spans="1:51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</row>
    <row r="295" spans="1:51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</row>
    <row r="296" spans="1:51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</row>
    <row r="297" spans="1:51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</row>
    <row r="298" spans="1:51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</row>
    <row r="299" spans="1:51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</row>
    <row r="300" spans="1:51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</row>
    <row r="301" spans="1:51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</row>
    <row r="302" spans="1:51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</row>
    <row r="303" spans="1:51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</row>
    <row r="304" spans="1:51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</row>
    <row r="305" spans="1:51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</row>
    <row r="306" spans="1:51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</row>
    <row r="307" spans="1:51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</row>
    <row r="308" spans="1:51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</row>
    <row r="309" spans="1:51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</row>
    <row r="310" spans="1:51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</row>
    <row r="311" spans="1:51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</row>
    <row r="312" spans="1:51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</row>
    <row r="313" spans="1:51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</row>
    <row r="314" spans="1:51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</row>
    <row r="315" spans="1:51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</row>
    <row r="316" spans="1:51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</row>
    <row r="317" spans="1:51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</row>
    <row r="318" spans="1:51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</row>
    <row r="319" spans="1:51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</row>
    <row r="320" spans="1:51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</row>
    <row r="321" spans="1:51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</row>
    <row r="322" spans="1:51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</row>
    <row r="323" spans="1:51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</row>
    <row r="324" spans="1:51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</row>
    <row r="325" spans="1:51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</row>
    <row r="326" spans="1:51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</row>
    <row r="327" spans="1:51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</row>
    <row r="328" spans="1:51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</row>
    <row r="329" spans="1:51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</row>
    <row r="330" spans="1:51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</row>
    <row r="331" spans="1:51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</row>
    <row r="332" spans="1:51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</row>
    <row r="333" spans="1:51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</row>
    <row r="334" spans="1:51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</row>
    <row r="335" spans="1:51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</row>
    <row r="336" spans="1:51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</row>
    <row r="337" spans="1:51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</row>
    <row r="338" spans="1:51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</row>
    <row r="339" spans="1:51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</row>
    <row r="340" spans="1:51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</row>
    <row r="341" spans="1:51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</row>
    <row r="342" spans="1:51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</row>
    <row r="343" spans="1:51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</row>
    <row r="344" spans="1:51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</row>
    <row r="345" spans="1:51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</row>
    <row r="346" spans="1:51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</row>
    <row r="347" spans="1:51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</row>
    <row r="348" spans="1:51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</row>
    <row r="349" spans="1:51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</row>
    <row r="350" spans="1:51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</row>
    <row r="351" spans="1:51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</row>
    <row r="352" spans="1:51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</row>
    <row r="353" spans="1:51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</row>
    <row r="354" spans="1:51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</row>
    <row r="355" spans="1:51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</row>
    <row r="356" spans="1:51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</row>
    <row r="357" spans="1:51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</row>
    <row r="358" spans="1:51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</row>
    <row r="359" spans="1:51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</row>
    <row r="360" spans="1:51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</row>
    <row r="361" spans="1:51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</row>
    <row r="362" spans="1:51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</row>
    <row r="363" spans="1:51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</row>
    <row r="364" spans="1:51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</row>
    <row r="365" spans="1:51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</row>
    <row r="366" spans="1:51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</row>
    <row r="367" spans="1:51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</row>
    <row r="368" spans="1:51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</row>
    <row r="369" spans="1:51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</row>
    <row r="370" spans="1:51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</row>
    <row r="371" spans="1:51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</row>
    <row r="372" spans="1:51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</row>
    <row r="373" spans="1:51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</row>
    <row r="374" spans="1:51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</row>
    <row r="375" spans="1:51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</row>
    <row r="376" spans="1:51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</row>
    <row r="377" spans="1:51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</row>
    <row r="378" spans="1:51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</row>
    <row r="379" spans="1:51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</row>
    <row r="380" spans="1:51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</row>
    <row r="381" spans="1:51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</row>
    <row r="382" spans="1:51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</row>
    <row r="383" spans="1:51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</row>
    <row r="384" spans="1:51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</row>
    <row r="385" spans="1:51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</row>
    <row r="386" spans="1:51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</row>
    <row r="387" spans="1:51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</row>
    <row r="388" spans="1:51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</row>
    <row r="389" spans="1:51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</row>
    <row r="390" spans="1:51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</row>
    <row r="391" spans="1:51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</row>
    <row r="392" spans="1:51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</row>
    <row r="393" spans="1:51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</row>
    <row r="394" spans="1:51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</row>
    <row r="395" spans="1:51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</row>
    <row r="396" spans="1:51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</row>
    <row r="397" spans="1:51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</row>
    <row r="398" spans="1:51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</row>
    <row r="399" spans="1:51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</row>
    <row r="400" spans="1:51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</row>
    <row r="401" spans="1:51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</row>
    <row r="402" spans="1:51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</row>
    <row r="403" spans="1:51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</row>
    <row r="404" spans="1:51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</row>
    <row r="405" spans="1:51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</row>
    <row r="406" spans="1:51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</row>
    <row r="407" spans="1:51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</row>
    <row r="408" spans="1:51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</row>
    <row r="409" spans="1:51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</row>
    <row r="410" spans="1:51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</row>
    <row r="411" spans="1:51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</row>
    <row r="412" spans="1:51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</row>
    <row r="413" spans="1:51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</row>
    <row r="414" spans="1:51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</row>
    <row r="415" spans="1:51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</row>
    <row r="416" spans="1:51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</row>
    <row r="417" spans="1:51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</row>
    <row r="418" spans="1:51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</row>
    <row r="419" spans="1:51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</row>
    <row r="420" spans="1:51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</row>
    <row r="421" spans="1:51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</row>
    <row r="422" spans="1:51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</row>
    <row r="423" spans="1:51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</row>
    <row r="424" spans="1:51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</row>
    <row r="425" spans="1:51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</row>
    <row r="426" spans="1:51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</row>
    <row r="427" spans="1:51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</row>
    <row r="428" spans="1:51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</row>
    <row r="429" spans="1:51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</row>
    <row r="430" spans="1:51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</row>
    <row r="431" spans="1:51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</row>
    <row r="432" spans="1:51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</row>
    <row r="433" spans="1:51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</row>
    <row r="434" spans="1:51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</row>
    <row r="435" spans="1:51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</row>
    <row r="436" spans="1:51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</row>
    <row r="437" spans="1:51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</row>
    <row r="438" spans="1:51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</row>
    <row r="439" spans="1:51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</row>
    <row r="440" spans="1:51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</row>
    <row r="441" spans="1:51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</row>
    <row r="442" spans="1:51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</row>
    <row r="443" spans="1:51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</row>
    <row r="444" spans="1:51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</row>
    <row r="445" spans="1:51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</row>
    <row r="446" spans="1:51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</row>
    <row r="447" spans="1:51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</row>
    <row r="448" spans="1:51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</row>
    <row r="449" spans="1:51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</row>
    <row r="450" spans="1:51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</row>
    <row r="451" spans="1:51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</row>
    <row r="452" spans="1:51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</row>
    <row r="453" spans="1:51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</row>
    <row r="454" spans="1:51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</row>
    <row r="455" spans="1:51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</row>
    <row r="456" spans="1:51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</row>
    <row r="457" spans="1:51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</row>
    <row r="458" spans="1:51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</row>
    <row r="459" spans="1:51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</row>
    <row r="460" spans="1:51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</row>
    <row r="461" spans="1:51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</row>
    <row r="462" spans="1:51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</row>
    <row r="463" spans="1:51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</row>
    <row r="464" spans="1:51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</row>
    <row r="465" spans="1:51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</row>
    <row r="466" spans="1:51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</row>
    <row r="467" spans="1:51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</row>
    <row r="468" spans="1:51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</row>
    <row r="469" spans="1:51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</row>
    <row r="470" spans="1:51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</row>
    <row r="471" spans="1:51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</row>
    <row r="472" spans="1:51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</row>
    <row r="473" spans="1:51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</row>
    <row r="474" spans="1:51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</row>
    <row r="475" spans="1:51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</row>
    <row r="476" spans="1:51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</row>
    <row r="477" spans="1:51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</row>
    <row r="478" spans="1:51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</row>
    <row r="479" spans="1:51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</row>
    <row r="480" spans="1:51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</row>
    <row r="481" spans="1:51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</row>
    <row r="482" spans="1:51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</row>
    <row r="483" spans="1:51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</row>
    <row r="484" spans="1:51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</row>
    <row r="485" spans="1:51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</row>
    <row r="486" spans="1:51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</row>
    <row r="487" spans="1:51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</row>
    <row r="488" spans="1:51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</row>
    <row r="489" spans="1:51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</row>
    <row r="490" spans="1:51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</row>
    <row r="491" spans="1:51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</row>
    <row r="492" spans="1:51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</row>
    <row r="493" spans="1:51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</row>
    <row r="494" spans="1:51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</row>
    <row r="495" spans="1:51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</row>
    <row r="496" spans="1:51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</row>
    <row r="497" spans="1:51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</row>
    <row r="498" spans="1:51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</row>
    <row r="499" spans="1:51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</row>
    <row r="500" spans="1:51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</row>
    <row r="501" spans="1:51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</row>
    <row r="502" spans="1:51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</row>
    <row r="503" spans="1:51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</row>
    <row r="504" spans="1:51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</row>
    <row r="505" spans="1:51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</row>
    <row r="506" spans="1:51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</row>
    <row r="507" spans="1:51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</row>
    <row r="508" spans="1:51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</row>
    <row r="509" spans="1:51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</row>
    <row r="510" spans="1:51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</row>
    <row r="511" spans="1:51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</row>
    <row r="512" spans="1:51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</row>
    <row r="513" spans="1:51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</row>
    <row r="514" spans="1:51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</row>
    <row r="515" spans="1:51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</row>
    <row r="516" spans="1:51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</row>
    <row r="517" spans="1:51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</row>
    <row r="518" spans="1:51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</row>
    <row r="519" spans="1:51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</row>
    <row r="520" spans="1:51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</row>
    <row r="521" spans="1:51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</row>
    <row r="522" spans="1:51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</row>
    <row r="523" spans="1:51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</row>
    <row r="524" spans="1:51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</row>
    <row r="525" spans="1:51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</row>
    <row r="526" spans="1:51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</row>
    <row r="527" spans="1:51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</row>
    <row r="528" spans="1:51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</row>
    <row r="529" spans="1:51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</row>
    <row r="530" spans="1:51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</row>
    <row r="531" spans="1:51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</row>
    <row r="532" spans="1:51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</row>
    <row r="533" spans="1:51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</row>
    <row r="534" spans="1:51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</row>
    <row r="535" spans="1:51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</row>
    <row r="536" spans="1:51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</row>
    <row r="537" spans="1:51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</row>
    <row r="538" spans="1:51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</row>
    <row r="539" spans="1:51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</row>
    <row r="540" spans="1:51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</row>
    <row r="541" spans="1:51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</row>
    <row r="542" spans="1:51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</row>
    <row r="543" spans="1:51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</row>
    <row r="544" spans="1:51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</row>
    <row r="545" spans="1:51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</row>
    <row r="546" spans="1:51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</row>
    <row r="547" spans="1:51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</row>
    <row r="548" spans="1:51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</row>
    <row r="549" spans="1:51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</row>
    <row r="550" spans="1:51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</row>
    <row r="551" spans="1:51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</row>
    <row r="552" spans="1:51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</row>
    <row r="553" spans="1:51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</row>
    <row r="554" spans="1:51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</row>
    <row r="555" spans="1:51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</row>
    <row r="556" spans="1:51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</row>
    <row r="557" spans="1:51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</row>
    <row r="558" spans="1:51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</row>
    <row r="559" spans="1:51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</row>
    <row r="560" spans="1:51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</row>
    <row r="561" spans="1:51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</row>
    <row r="562" spans="1:51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</row>
    <row r="563" spans="1:51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</row>
    <row r="564" spans="1:51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</row>
    <row r="565" spans="1:51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</row>
    <row r="566" spans="1:51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</row>
    <row r="567" spans="1:51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</row>
    <row r="568" spans="1:51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</row>
    <row r="569" spans="1:51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</row>
    <row r="570" spans="1:51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</row>
    <row r="571" spans="1:51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</row>
    <row r="572" spans="1:51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</row>
    <row r="573" spans="1:51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</row>
    <row r="574" spans="1:51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</row>
    <row r="575" spans="1:51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</row>
    <row r="576" spans="1:51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</row>
    <row r="577" spans="1:51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</row>
    <row r="578" spans="1:51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</row>
    <row r="579" spans="1:51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</row>
    <row r="580" spans="1:51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</row>
    <row r="581" spans="1:51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</row>
    <row r="582" spans="1:51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</row>
    <row r="583" spans="1:51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</row>
    <row r="584" spans="1:51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</row>
    <row r="585" spans="1:51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</row>
    <row r="586" spans="1:51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</row>
    <row r="587" spans="1:51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</row>
    <row r="588" spans="1:51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</row>
    <row r="589" spans="1:51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</row>
    <row r="590" spans="1:51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</row>
    <row r="591" spans="1:51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</row>
    <row r="592" spans="1:51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</row>
    <row r="593" spans="1:51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</row>
    <row r="594" spans="1:51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</row>
    <row r="595" spans="1:51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</row>
    <row r="596" spans="1:51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</row>
    <row r="597" spans="1:51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</row>
    <row r="598" spans="1:51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</row>
    <row r="599" spans="1:51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</row>
    <row r="600" spans="1:51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</row>
    <row r="601" spans="1:51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</row>
    <row r="602" spans="1:51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</row>
    <row r="603" spans="1:51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</row>
    <row r="604" spans="1:51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</row>
    <row r="605" spans="1:51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</row>
    <row r="606" spans="1:51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</row>
    <row r="607" spans="1:51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</row>
    <row r="608" spans="1:51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</row>
    <row r="609" spans="1:51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</row>
    <row r="610" spans="1:51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</row>
    <row r="611" spans="1:51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</row>
    <row r="612" spans="1:51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</row>
    <row r="613" spans="1:51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</row>
    <row r="614" spans="1:51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</row>
    <row r="615" spans="1:51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</row>
    <row r="616" spans="1:51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</row>
    <row r="617" spans="1:51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</row>
    <row r="618" spans="1:51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</row>
    <row r="619" spans="1:51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</row>
    <row r="620" spans="1:51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</row>
    <row r="621" spans="1:51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</row>
    <row r="622" spans="1:51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</row>
    <row r="623" spans="1:51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</row>
    <row r="624" spans="1:51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</row>
    <row r="625" spans="1:51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</row>
    <row r="626" spans="1:51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</row>
    <row r="627" spans="1:51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</row>
    <row r="628" spans="1:51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</row>
    <row r="629" spans="1:51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</row>
    <row r="630" spans="1:51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</row>
    <row r="631" spans="1:51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</row>
    <row r="632" spans="1:51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</row>
    <row r="633" spans="1:51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</row>
    <row r="634" spans="1:51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</row>
    <row r="635" spans="1:51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</row>
    <row r="636" spans="1:51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</row>
    <row r="637" spans="1:51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</row>
    <row r="638" spans="1:51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</row>
    <row r="639" spans="1:51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</row>
    <row r="640" spans="1:51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</row>
    <row r="641" spans="1:51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</row>
    <row r="642" spans="1:51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</row>
    <row r="643" spans="1:51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</row>
    <row r="644" spans="1:51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</row>
    <row r="645" spans="1:51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</row>
    <row r="646" spans="1:51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</row>
    <row r="647" spans="1:51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</row>
    <row r="648" spans="1:51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</row>
    <row r="649" spans="1:51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</row>
    <row r="650" spans="1:51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</row>
    <row r="651" spans="1:51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</row>
    <row r="652" spans="1:51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</row>
    <row r="653" spans="1:51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</row>
    <row r="654" spans="1:51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</row>
    <row r="655" spans="1:51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</row>
    <row r="656" spans="1:51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</row>
    <row r="657" spans="1:51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</row>
    <row r="658" spans="1:51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</row>
    <row r="659" spans="1:51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</row>
    <row r="660" spans="1:51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</row>
    <row r="661" spans="1:51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</row>
    <row r="662" spans="1:51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</row>
    <row r="663" spans="1:51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</row>
    <row r="664" spans="1:51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</row>
    <row r="665" spans="1:51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</row>
    <row r="666" spans="1:51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</row>
    <row r="667" spans="1:51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</row>
    <row r="668" spans="1:51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</row>
    <row r="669" spans="1:51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</row>
    <row r="670" spans="1:51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</row>
    <row r="671" spans="1:51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</row>
    <row r="672" spans="1:51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</row>
    <row r="673" spans="1:51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</row>
    <row r="674" spans="1:51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</row>
    <row r="675" spans="1:51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</row>
    <row r="676" spans="1:51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</row>
    <row r="677" spans="1:51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</row>
    <row r="678" spans="1:51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</row>
    <row r="679" spans="1:51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</row>
    <row r="680" spans="1:51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</row>
    <row r="681" spans="1:51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</row>
    <row r="682" spans="1:51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</row>
    <row r="683" spans="1:51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</row>
    <row r="684" spans="1:51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</row>
    <row r="685" spans="1:51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</row>
    <row r="686" spans="1:51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</row>
    <row r="687" spans="1:51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</row>
    <row r="688" spans="1:51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</row>
    <row r="689" spans="1:51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</row>
    <row r="690" spans="1:51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</row>
    <row r="691" spans="1:51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</row>
    <row r="692" spans="1:51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</row>
    <row r="693" spans="1:51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</row>
    <row r="694" spans="1:51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</row>
    <row r="695" spans="1:51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</row>
    <row r="696" spans="1:51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</row>
    <row r="697" spans="1:51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</row>
    <row r="698" spans="1:51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</row>
    <row r="699" spans="1:51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</row>
    <row r="700" spans="1:51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</row>
    <row r="701" spans="1:51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</row>
    <row r="702" spans="1:51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</row>
    <row r="703" spans="1:51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</row>
    <row r="704" spans="1:51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</row>
    <row r="705" spans="1:51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</row>
    <row r="706" spans="1:51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</row>
    <row r="707" spans="1:51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</row>
    <row r="708" spans="1:51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</row>
    <row r="709" spans="1:51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</row>
    <row r="710" spans="1:51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</row>
    <row r="711" spans="1:51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</row>
    <row r="712" spans="1:51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</row>
    <row r="713" spans="1:51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</row>
    <row r="714" spans="1:51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</row>
    <row r="715" spans="1:51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</row>
    <row r="716" spans="1:51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</row>
    <row r="717" spans="1:51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</row>
    <row r="718" spans="1:51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</row>
    <row r="719" spans="1:51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</row>
    <row r="720" spans="1:51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</row>
    <row r="721" spans="1:51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</row>
    <row r="722" spans="1:51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</row>
    <row r="723" spans="1:51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</row>
    <row r="724" spans="1:51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</row>
    <row r="725" spans="1:51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</row>
    <row r="726" spans="1:51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</row>
    <row r="727" spans="1:51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</row>
    <row r="728" spans="1:51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</row>
    <row r="729" spans="1:51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</row>
    <row r="730" spans="1:51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</row>
    <row r="731" spans="1:51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</row>
    <row r="732" spans="1:51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</row>
    <row r="733" spans="1:51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</row>
    <row r="734" spans="1:51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</row>
    <row r="735" spans="1:51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</row>
    <row r="736" spans="1:51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</row>
    <row r="737" spans="1:51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</row>
    <row r="738" spans="1:51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</row>
    <row r="739" spans="1:51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</row>
    <row r="740" spans="1:51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</row>
    <row r="741" spans="1:51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</row>
    <row r="742" spans="1:51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</row>
    <row r="743" spans="1:51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</row>
    <row r="744" spans="1:51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</row>
    <row r="745" spans="1:51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</row>
    <row r="746" spans="1:51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</row>
    <row r="747" spans="1:51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</row>
    <row r="748" spans="1:51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</row>
    <row r="749" spans="1:51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</row>
    <row r="750" spans="1:51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</row>
    <row r="751" spans="1:51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</row>
    <row r="752" spans="1:51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</row>
    <row r="753" spans="1:51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</row>
    <row r="754" spans="1:51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</row>
    <row r="755" spans="1:51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</row>
    <row r="756" spans="1:51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</row>
    <row r="757" spans="1:51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</row>
    <row r="758" spans="1:51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</row>
    <row r="759" spans="1:51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</row>
    <row r="760" spans="1:51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</row>
    <row r="761" spans="1:51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</row>
    <row r="762" spans="1:51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</row>
    <row r="763" spans="1:51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</row>
    <row r="764" spans="1:51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</row>
    <row r="765" spans="1:51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</row>
    <row r="766" spans="1:51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</row>
    <row r="767" spans="1:51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</row>
    <row r="768" spans="1:51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</row>
    <row r="769" spans="1:51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</row>
    <row r="770" spans="1:51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</row>
    <row r="771" spans="1:51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</row>
    <row r="772" spans="1:51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</row>
    <row r="773" spans="1:51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</row>
    <row r="774" spans="1:51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</row>
    <row r="775" spans="1:51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</row>
    <row r="776" spans="1:51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</row>
    <row r="777" spans="1:51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</row>
    <row r="778" spans="1:51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</row>
    <row r="779" spans="1:51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</row>
    <row r="780" spans="1:51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</row>
    <row r="781" spans="1:51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</row>
    <row r="782" spans="1:51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</row>
    <row r="783" spans="1:51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</row>
    <row r="784" spans="1:51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</row>
    <row r="785" spans="1:51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</row>
    <row r="786" spans="1:51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</row>
    <row r="787" spans="1:51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</row>
    <row r="788" spans="1:51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</row>
    <row r="789" spans="1:51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</row>
    <row r="790" spans="1:51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</row>
    <row r="791" spans="1:51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</row>
    <row r="792" spans="1:51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</row>
    <row r="793" spans="1:51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</row>
    <row r="794" spans="1:51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</row>
    <row r="795" spans="1:51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</row>
    <row r="796" spans="1:51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</row>
    <row r="797" spans="1:51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</row>
    <row r="798" spans="1:51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</row>
    <row r="799" spans="1:51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</row>
    <row r="800" spans="1:51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</row>
    <row r="801" spans="1:51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</row>
    <row r="802" spans="1:51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</row>
    <row r="803" spans="1:51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</row>
    <row r="804" spans="1:51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</row>
    <row r="805" spans="1:51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</row>
    <row r="806" spans="1:51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</row>
    <row r="807" spans="1:51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</row>
    <row r="808" spans="1:51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</row>
    <row r="809" spans="1:51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</row>
    <row r="810" spans="1:51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</row>
    <row r="811" spans="1:51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</row>
    <row r="812" spans="1:51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</row>
    <row r="813" spans="1:51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</row>
    <row r="814" spans="1:51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</row>
    <row r="815" spans="1:51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</row>
    <row r="816" spans="1:51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</row>
    <row r="817" spans="1:51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</row>
    <row r="818" spans="1:51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</row>
    <row r="819" spans="1:51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</row>
    <row r="820" spans="1:51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</row>
    <row r="821" spans="1:51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</row>
    <row r="822" spans="1:51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</row>
    <row r="823" spans="1:51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</row>
    <row r="824" spans="1:51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</row>
    <row r="825" spans="1:51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</row>
    <row r="826" spans="1:51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</row>
    <row r="827" spans="1:51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</row>
    <row r="828" spans="1:51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</row>
    <row r="829" spans="1:51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</row>
    <row r="830" spans="1:51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</row>
    <row r="831" spans="1:51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</row>
    <row r="832" spans="1:51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</row>
    <row r="833" spans="1:51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</row>
    <row r="834" spans="1:51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</row>
    <row r="835" spans="1:51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</row>
    <row r="836" spans="1:51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</row>
    <row r="837" spans="1:51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</row>
    <row r="838" spans="1:51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</row>
    <row r="839" spans="1:51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</row>
    <row r="840" spans="1:51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</row>
    <row r="841" spans="1:51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</row>
    <row r="842" spans="1:51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</row>
    <row r="843" spans="1:51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</row>
    <row r="844" spans="1:51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</row>
    <row r="845" spans="1:51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</row>
    <row r="846" spans="1:51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</row>
    <row r="847" spans="1:51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</row>
    <row r="848" spans="1:51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</row>
    <row r="849" spans="1:51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</row>
    <row r="850" spans="1:51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</row>
    <row r="851" spans="1:51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</row>
    <row r="852" spans="1:51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</row>
    <row r="853" spans="1:51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</row>
    <row r="854" spans="1:51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</row>
    <row r="855" spans="1:51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</row>
    <row r="856" spans="1:51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</row>
    <row r="857" spans="1:51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</row>
    <row r="858" spans="1:51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</row>
    <row r="859" spans="1:51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</row>
    <row r="860" spans="1:51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</row>
    <row r="861" spans="1:51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</row>
    <row r="862" spans="1:51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</row>
    <row r="863" spans="1:51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</row>
    <row r="864" spans="1:51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</row>
    <row r="865" spans="1:51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</row>
    <row r="866" spans="1:51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</row>
    <row r="867" spans="1:51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</row>
    <row r="868" spans="1:51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</row>
    <row r="869" spans="1:51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</row>
    <row r="870" spans="1:51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</row>
    <row r="871" spans="1:51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</row>
    <row r="872" spans="1:51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</row>
    <row r="873" spans="1:51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</row>
    <row r="874" spans="1:51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</row>
    <row r="875" spans="1:51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</row>
    <row r="876" spans="1:51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</row>
    <row r="877" spans="1:51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</row>
    <row r="878" spans="1:51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</row>
    <row r="879" spans="1:51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</row>
    <row r="880" spans="1:51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</row>
    <row r="881" spans="1:51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</row>
    <row r="882" spans="1:51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</row>
    <row r="883" spans="1:51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</row>
    <row r="884" spans="1:51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</row>
    <row r="885" spans="1:51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</row>
    <row r="886" spans="1:51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</row>
    <row r="887" spans="1:51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</row>
    <row r="888" spans="1:51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</row>
    <row r="889" spans="1:51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</row>
    <row r="890" spans="1:51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</row>
    <row r="891" spans="1:51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</row>
    <row r="892" spans="1:51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</row>
    <row r="893" spans="1:51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</row>
    <row r="894" spans="1:51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</row>
    <row r="895" spans="1:51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</row>
    <row r="896" spans="1:51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</row>
    <row r="897" spans="1:51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</row>
    <row r="898" spans="1:51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</row>
    <row r="899" spans="1:51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</row>
    <row r="900" spans="1:51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</row>
    <row r="901" spans="1:51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</row>
    <row r="902" spans="1:51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</row>
    <row r="903" spans="1:51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</row>
    <row r="904" spans="1:51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</row>
    <row r="905" spans="1:51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</row>
    <row r="906" spans="1:51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</row>
    <row r="907" spans="1:51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</row>
    <row r="908" spans="1:51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</row>
    <row r="909" spans="1:51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</row>
    <row r="910" spans="1:51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</row>
    <row r="911" spans="1:51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</row>
    <row r="912" spans="1:51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</row>
    <row r="913" spans="1:51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</row>
    <row r="914" spans="1:51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</row>
    <row r="915" spans="1:51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</row>
    <row r="916" spans="1:51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</row>
    <row r="917" spans="1:51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</row>
    <row r="918" spans="1:51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</row>
    <row r="919" spans="1:51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</row>
    <row r="920" spans="1:51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</row>
    <row r="921" spans="1:51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</row>
    <row r="922" spans="1:51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</row>
    <row r="923" spans="1:51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</row>
    <row r="924" spans="1:51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</row>
    <row r="925" spans="1:51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</row>
    <row r="926" spans="1:51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</row>
    <row r="927" spans="1:51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</row>
    <row r="928" spans="1:51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</row>
    <row r="929" spans="1:51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</row>
    <row r="930" spans="1:51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</row>
    <row r="931" spans="1:51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</row>
    <row r="932" spans="1:51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</row>
    <row r="933" spans="1:51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</row>
    <row r="934" spans="1:51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</row>
    <row r="935" spans="1:51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</row>
    <row r="936" spans="1:51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</row>
    <row r="937" spans="1:51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</row>
    <row r="938" spans="1:51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</row>
    <row r="939" spans="1:51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</row>
    <row r="940" spans="1:51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</row>
    <row r="941" spans="1:51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</row>
    <row r="942" spans="1:51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</row>
    <row r="943" spans="1:51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</row>
    <row r="944" spans="1:51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</row>
    <row r="945" spans="1:51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</row>
    <row r="946" spans="1:51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</row>
    <row r="947" spans="1:51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</row>
    <row r="948" spans="1:51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</row>
    <row r="949" spans="1:51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</row>
    <row r="950" spans="1:51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</row>
    <row r="951" spans="1:51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</row>
    <row r="952" spans="1:51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</row>
    <row r="953" spans="1:51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</row>
    <row r="954" spans="1:51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</row>
    <row r="955" spans="1:51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</row>
    <row r="956" spans="1:51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</row>
    <row r="957" spans="1:51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</row>
    <row r="958" spans="1:51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</row>
    <row r="959" spans="1:51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</row>
    <row r="960" spans="1:51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</row>
    <row r="961" spans="1:51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</row>
    <row r="962" spans="1:51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</row>
    <row r="963" spans="1:51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</row>
    <row r="964" spans="1:51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</row>
    <row r="965" spans="1:51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</row>
    <row r="966" spans="1:51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</row>
    <row r="967" spans="1:51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</row>
    <row r="968" spans="1:51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</row>
    <row r="969" spans="1:51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</row>
    <row r="970" spans="1:51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</row>
    <row r="971" spans="1:51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</row>
    <row r="972" spans="1:51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</row>
    <row r="973" spans="1:51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</row>
    <row r="974" spans="1:51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</row>
    <row r="975" spans="1:51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</row>
    <row r="976" spans="1:51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</row>
    <row r="977" spans="1:51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</row>
    <row r="978" spans="1:51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</row>
    <row r="979" spans="1:51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</row>
    <row r="980" spans="1:51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</row>
    <row r="981" spans="1:51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</row>
    <row r="982" spans="1:51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</row>
    <row r="983" spans="1:51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</row>
    <row r="984" spans="1:51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</row>
    <row r="985" spans="1:51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</row>
    <row r="986" spans="1:51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</row>
    <row r="987" spans="1:51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</row>
    <row r="988" spans="1:51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</row>
    <row r="989" spans="1:51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</row>
    <row r="990" spans="1:51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</row>
    <row r="991" spans="1:51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</row>
    <row r="992" spans="1:51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</row>
    <row r="993" spans="1:51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</row>
    <row r="994" spans="1:51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</row>
    <row r="995" spans="1:51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</row>
    <row r="996" spans="1:51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</row>
    <row r="997" spans="1:51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6"/>
      <c r="AN997" s="66"/>
      <c r="AO997" s="66"/>
      <c r="AP997" s="66"/>
      <c r="AQ997" s="66"/>
      <c r="AR997" s="66"/>
      <c r="AS997" s="66"/>
      <c r="AT997" s="66"/>
      <c r="AU997" s="66"/>
      <c r="AV997" s="66"/>
      <c r="AW997" s="66"/>
      <c r="AX997" s="66"/>
      <c r="AY997" s="66"/>
    </row>
    <row r="998" spans="1:51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6"/>
      <c r="AN998" s="66"/>
      <c r="AO998" s="66"/>
      <c r="AP998" s="66"/>
      <c r="AQ998" s="66"/>
      <c r="AR998" s="66"/>
      <c r="AS998" s="66"/>
      <c r="AT998" s="66"/>
      <c r="AU998" s="66"/>
      <c r="AV998" s="66"/>
      <c r="AW998" s="66"/>
      <c r="AX998" s="66"/>
      <c r="AY998" s="66"/>
    </row>
    <row r="999" spans="1:51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6"/>
      <c r="AN999" s="66"/>
      <c r="AO999" s="66"/>
      <c r="AP999" s="66"/>
      <c r="AQ999" s="66"/>
      <c r="AR999" s="66"/>
      <c r="AS999" s="66"/>
      <c r="AT999" s="66"/>
      <c r="AU999" s="66"/>
      <c r="AV999" s="66"/>
      <c r="AW999" s="66"/>
      <c r="AX999" s="66"/>
      <c r="AY999" s="66"/>
    </row>
    <row r="1000" spans="1:51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6"/>
      <c r="AN1000" s="66"/>
      <c r="AO1000" s="66"/>
      <c r="AP1000" s="66"/>
      <c r="AQ1000" s="66"/>
      <c r="AR1000" s="66"/>
      <c r="AS1000" s="66"/>
      <c r="AT1000" s="66"/>
      <c r="AU1000" s="66"/>
      <c r="AV1000" s="66"/>
      <c r="AW1000" s="66"/>
      <c r="AX1000" s="66"/>
      <c r="AY1000" s="66"/>
    </row>
  </sheetData>
  <conditionalFormatting sqref="C2">
    <cfRule type="expression" dxfId="209" priority="1">
      <formula>B2="✖"</formula>
    </cfRule>
  </conditionalFormatting>
  <conditionalFormatting sqref="D2:D11">
    <cfRule type="expression" dxfId="208" priority="2">
      <formula>C2="✖"</formula>
    </cfRule>
  </conditionalFormatting>
  <conditionalFormatting sqref="E2:E4">
    <cfRule type="expression" dxfId="207" priority="3">
      <formula>D2="✖"</formula>
    </cfRule>
  </conditionalFormatting>
  <conditionalFormatting sqref="F2:F5">
    <cfRule type="expression" dxfId="206" priority="4">
      <formula>E2="✖"</formula>
    </cfRule>
  </conditionalFormatting>
  <conditionalFormatting sqref="G2:G16">
    <cfRule type="expression" dxfId="205" priority="5">
      <formula>F2="✖"</formula>
    </cfRule>
  </conditionalFormatting>
  <conditionalFormatting sqref="H2:H10">
    <cfRule type="expression" dxfId="204" priority="6">
      <formula>G2="✖"</formula>
    </cfRule>
  </conditionalFormatting>
  <conditionalFormatting sqref="H20">
    <cfRule type="expression" dxfId="203" priority="7">
      <formula>G20="✖"</formula>
    </cfRule>
  </conditionalFormatting>
  <conditionalFormatting sqref="E7:E20">
    <cfRule type="expression" dxfId="202" priority="8">
      <formula>D7="✖"</formula>
    </cfRule>
  </conditionalFormatting>
  <conditionalFormatting sqref="F8:F20">
    <cfRule type="expression" dxfId="201" priority="9">
      <formula>E8="✖"</formula>
    </cfRule>
  </conditionalFormatting>
  <conditionalFormatting sqref="G17:G20">
    <cfRule type="expression" dxfId="200" priority="10">
      <formula>F17="✖"</formula>
    </cfRule>
  </conditionalFormatting>
  <conditionalFormatting sqref="I2:I18">
    <cfRule type="expression" dxfId="199" priority="11">
      <formula>H2="✖"</formula>
    </cfRule>
  </conditionalFormatting>
  <conditionalFormatting sqref="I19:I20">
    <cfRule type="expression" dxfId="198" priority="12">
      <formula>H19="✖"</formula>
    </cfRule>
  </conditionalFormatting>
  <conditionalFormatting sqref="J2:J17">
    <cfRule type="expression" dxfId="197" priority="13">
      <formula>I2="✖"</formula>
    </cfRule>
  </conditionalFormatting>
  <conditionalFormatting sqref="K2:K20">
    <cfRule type="expression" dxfId="196" priority="14">
      <formula>J2="✖"</formula>
    </cfRule>
  </conditionalFormatting>
  <conditionalFormatting sqref="L2:L15">
    <cfRule type="expression" dxfId="195" priority="15">
      <formula>K2="✖"</formula>
    </cfRule>
  </conditionalFormatting>
  <conditionalFormatting sqref="L19:L20">
    <cfRule type="expression" dxfId="194" priority="16">
      <formula>K19="✖"</formula>
    </cfRule>
  </conditionalFormatting>
  <conditionalFormatting sqref="M2:O2">
    <cfRule type="expression" dxfId="193" priority="17">
      <formula>L2="✖"</formula>
    </cfRule>
  </conditionalFormatting>
  <conditionalFormatting sqref="M16:M20">
    <cfRule type="expression" dxfId="192" priority="18">
      <formula>L16="✖"</formula>
    </cfRule>
  </conditionalFormatting>
  <conditionalFormatting sqref="N16:O20">
    <cfRule type="expression" dxfId="191" priority="19">
      <formula>M16="✖"</formula>
    </cfRule>
  </conditionalFormatting>
  <conditionalFormatting sqref="P2:Q11">
    <cfRule type="expression" dxfId="190" priority="20">
      <formula>O2="✖"</formula>
    </cfRule>
  </conditionalFormatting>
  <conditionalFormatting sqref="P19:Q20 R20:S20">
    <cfRule type="expression" dxfId="189" priority="21">
      <formula>O19="✖"</formula>
    </cfRule>
  </conditionalFormatting>
  <conditionalFormatting sqref="S2:S3">
    <cfRule type="expression" dxfId="188" priority="22">
      <formula>R2="✖"</formula>
    </cfRule>
  </conditionalFormatting>
  <conditionalFormatting sqref="S7:S19">
    <cfRule type="expression" dxfId="187" priority="23">
      <formula>R7="✖"</formula>
    </cfRule>
  </conditionalFormatting>
  <conditionalFormatting sqref="T2:T6">
    <cfRule type="expression" dxfId="186" priority="24">
      <formula>S2="✖"</formula>
    </cfRule>
  </conditionalFormatting>
  <conditionalFormatting sqref="T12:T20">
    <cfRule type="expression" dxfId="185" priority="25">
      <formula>S12="✖"</formula>
    </cfRule>
  </conditionalFormatting>
  <conditionalFormatting sqref="U12:U20">
    <cfRule type="expression" dxfId="184" priority="26">
      <formula>T12="✖"</formula>
    </cfRule>
  </conditionalFormatting>
  <conditionalFormatting sqref="U2:U6">
    <cfRule type="expression" dxfId="183" priority="27">
      <formula>T2="✖"</formula>
    </cfRule>
  </conditionalFormatting>
  <conditionalFormatting sqref="V2:V6">
    <cfRule type="expression" dxfId="182" priority="28">
      <formula>U2="✖"</formula>
    </cfRule>
  </conditionalFormatting>
  <conditionalFormatting sqref="V12:V20">
    <cfRule type="expression" dxfId="181" priority="29">
      <formula>U12="✖"</formula>
    </cfRule>
  </conditionalFormatting>
  <conditionalFormatting sqref="W2:W6">
    <cfRule type="expression" dxfId="180" priority="30">
      <formula>V2="✖"</formula>
    </cfRule>
  </conditionalFormatting>
  <conditionalFormatting sqref="W16:W20 X20">
    <cfRule type="expression" dxfId="179" priority="31">
      <formula>V16="✖"</formula>
    </cfRule>
  </conditionalFormatting>
  <conditionalFormatting sqref="Y2:Y3">
    <cfRule type="expression" dxfId="178" priority="32">
      <formula>X2="✖"</formula>
    </cfRule>
  </conditionalFormatting>
  <conditionalFormatting sqref="Y7:Y20">
    <cfRule type="expression" dxfId="177" priority="33">
      <formula>X7="✖"</formula>
    </cfRule>
  </conditionalFormatting>
  <conditionalFormatting sqref="Z2:Z6">
    <cfRule type="expression" dxfId="176" priority="34">
      <formula>Y2="✖"</formula>
    </cfRule>
  </conditionalFormatting>
  <conditionalFormatting sqref="Z12:Z20">
    <cfRule type="expression" dxfId="175" priority="35">
      <formula>Y12="✖"</formula>
    </cfRule>
  </conditionalFormatting>
  <conditionalFormatting sqref="AA12:AA20">
    <cfRule type="expression" dxfId="174" priority="36">
      <formula>Z12="✖"</formula>
    </cfRule>
  </conditionalFormatting>
  <conditionalFormatting sqref="AA2:AA6">
    <cfRule type="expression" dxfId="173" priority="37">
      <formula>Z2="✖"</formula>
    </cfRule>
  </conditionalFormatting>
  <conditionalFormatting sqref="AB2:AB6">
    <cfRule type="expression" dxfId="172" priority="38">
      <formula>AA2="✖"</formula>
    </cfRule>
  </conditionalFormatting>
  <conditionalFormatting sqref="AB12:AB20">
    <cfRule type="expression" dxfId="171" priority="39">
      <formula>AA12="✖"</formula>
    </cfRule>
  </conditionalFormatting>
  <conditionalFormatting sqref="AC16:AC20">
    <cfRule type="expression" dxfId="170" priority="40">
      <formula>AB16="✖"</formula>
    </cfRule>
  </conditionalFormatting>
  <conditionalFormatting sqref="AC2:AC6">
    <cfRule type="expression" dxfId="169" priority="41">
      <formula>AB2="✖"</formula>
    </cfRule>
  </conditionalFormatting>
  <conditionalFormatting sqref="AD2:AF3">
    <cfRule type="expression" dxfId="168" priority="42">
      <formula>AC2="✖"</formula>
    </cfRule>
  </conditionalFormatting>
  <conditionalFormatting sqref="AD20:AF20">
    <cfRule type="expression" dxfId="167" priority="43">
      <formula>AC20="✖"</formula>
    </cfRule>
  </conditionalFormatting>
  <conditionalFormatting sqref="AG20 AH19:AH20">
    <cfRule type="expression" dxfId="166" priority="44">
      <formula>AF19="✖"</formula>
    </cfRule>
  </conditionalFormatting>
  <conditionalFormatting sqref="AH2:AH6">
    <cfRule type="expression" dxfId="165" priority="45">
      <formula>AG2="✖"</formula>
    </cfRule>
  </conditionalFormatting>
  <conditionalFormatting sqref="AI2:AI18">
    <cfRule type="expression" dxfId="164" priority="46">
      <formula>AH2="✖"</formula>
    </cfRule>
  </conditionalFormatting>
  <conditionalFormatting sqref="AI19:AI20">
    <cfRule type="expression" dxfId="163" priority="47">
      <formula>AH19="✖"</formula>
    </cfRule>
  </conditionalFormatting>
  <conditionalFormatting sqref="AJ2:AJ18">
    <cfRule type="expression" dxfId="162" priority="48">
      <formula>AI2="✖"</formula>
    </cfRule>
  </conditionalFormatting>
  <conditionalFormatting sqref="AJ19:AJ20">
    <cfRule type="expression" dxfId="161" priority="49">
      <formula>AI19="✖"</formula>
    </cfRule>
  </conditionalFormatting>
  <conditionalFormatting sqref="AK16:AK20">
    <cfRule type="expression" dxfId="160" priority="50">
      <formula>AJ16="✖"</formula>
    </cfRule>
  </conditionalFormatting>
  <conditionalFormatting sqref="AK2:AK3">
    <cfRule type="expression" dxfId="159" priority="51">
      <formula>AJ2="✖"</formula>
    </cfRule>
  </conditionalFormatting>
  <conditionalFormatting sqref="D20">
    <cfRule type="expression" dxfId="158" priority="52">
      <formula>C20="✖"</formula>
    </cfRule>
  </conditionalFormatting>
  <pageMargins left="0.511811024" right="0.511811024" top="0.78740157499999996" bottom="0.78740157499999996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8"/>
  </sheetPr>
  <dimension ref="A1:AY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  <col min="38" max="38" width="11.42578125" customWidth="1"/>
    <col min="39" max="40" width="15" customWidth="1"/>
    <col min="41" max="41" width="13.28515625" customWidth="1"/>
    <col min="42" max="42" width="11.42578125" customWidth="1"/>
    <col min="43" max="43" width="16.85546875" customWidth="1"/>
    <col min="44" max="44" width="17.42578125" customWidth="1"/>
    <col min="45" max="45" width="11.42578125" customWidth="1"/>
    <col min="46" max="46" width="16.85546875" customWidth="1"/>
    <col min="47" max="47" width="17.42578125" customWidth="1"/>
    <col min="48" max="48" width="11.140625" customWidth="1"/>
    <col min="49" max="49" width="12.85546875" customWidth="1"/>
    <col min="50" max="50" width="14.7109375" customWidth="1"/>
    <col min="51" max="51" width="12.42578125" customWidth="1"/>
  </cols>
  <sheetData>
    <row r="1" spans="1:51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36</v>
      </c>
      <c r="F1" s="59" t="s">
        <v>37</v>
      </c>
      <c r="G1" s="59" t="s">
        <v>151</v>
      </c>
      <c r="H1" s="59" t="s">
        <v>63</v>
      </c>
      <c r="I1" s="59" t="s">
        <v>85</v>
      </c>
      <c r="J1" s="59" t="s">
        <v>152</v>
      </c>
      <c r="K1" s="59" t="s">
        <v>91</v>
      </c>
      <c r="L1" s="59" t="s">
        <v>86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103" t="s">
        <v>161</v>
      </c>
      <c r="Y1" s="103" t="s">
        <v>162</v>
      </c>
      <c r="Z1" s="103" t="s">
        <v>163</v>
      </c>
      <c r="AA1" s="103" t="s">
        <v>164</v>
      </c>
      <c r="AB1" s="103" t="s">
        <v>165</v>
      </c>
      <c r="AC1" s="103" t="s">
        <v>166</v>
      </c>
      <c r="AD1" s="103" t="s">
        <v>44</v>
      </c>
      <c r="AE1" s="103" t="s">
        <v>45</v>
      </c>
      <c r="AF1" s="103" t="s">
        <v>46</v>
      </c>
      <c r="AG1" s="103" t="s">
        <v>47</v>
      </c>
      <c r="AH1" s="103" t="s">
        <v>69</v>
      </c>
      <c r="AI1" s="103" t="s">
        <v>167</v>
      </c>
      <c r="AJ1" s="103" t="s">
        <v>168</v>
      </c>
      <c r="AK1" s="103" t="s">
        <v>38</v>
      </c>
      <c r="AL1" s="104" t="s">
        <v>446</v>
      </c>
      <c r="AM1" s="104" t="s">
        <v>60</v>
      </c>
      <c r="AN1" s="104" t="s">
        <v>61</v>
      </c>
      <c r="AO1" s="104" t="s">
        <v>447</v>
      </c>
      <c r="AP1" s="104" t="s">
        <v>448</v>
      </c>
      <c r="AQ1" s="104" t="s">
        <v>449</v>
      </c>
      <c r="AR1" s="104" t="s">
        <v>450</v>
      </c>
      <c r="AS1" s="104" t="s">
        <v>451</v>
      </c>
      <c r="AT1" s="104" t="s">
        <v>452</v>
      </c>
      <c r="AU1" s="104" t="s">
        <v>453</v>
      </c>
      <c r="AV1" s="104" t="s">
        <v>454</v>
      </c>
      <c r="AW1" s="104" t="s">
        <v>455</v>
      </c>
      <c r="AX1" s="104" t="s">
        <v>456</v>
      </c>
      <c r="AY1" s="104" t="s">
        <v>457</v>
      </c>
    </row>
    <row r="2" spans="1:51" ht="12.75" customHeight="1">
      <c r="A2" s="63" t="s">
        <v>50</v>
      </c>
      <c r="B2" s="63" t="s">
        <v>112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64">
        <f>IF('Formulário 2º Bim'!$Q$16="✔",0,IF('Formulário 2º Bim'!Q17="✔",'Formulário 2º Bim'!R17*(1-'Formulário 2º Bim'!$D$27-'Formulário 2º Bim'!$F27),0))</f>
        <v>0</v>
      </c>
      <c r="S2" s="24"/>
      <c r="T2" s="24"/>
      <c r="U2" s="24"/>
      <c r="V2" s="24"/>
      <c r="W2" s="24"/>
      <c r="X2" s="64">
        <f>IF('Formulário 2º Bim'!$Q$16="✔",IF('Formulário 2º Bim'!Q17="✔",'Formulário 2º Bim'!R17,0),0)</f>
        <v>0</v>
      </c>
      <c r="Y2" s="24"/>
      <c r="Z2" s="24"/>
      <c r="AA2" s="24"/>
      <c r="AB2" s="24"/>
      <c r="AC2" s="24"/>
      <c r="AD2" s="24"/>
      <c r="AE2" s="24"/>
      <c r="AF2" s="24"/>
      <c r="AG2" s="64">
        <f>IF('Formulário 2º Bim'!AA17="✔",'Formulário 2º Bim'!AB17,0)</f>
        <v>0</v>
      </c>
      <c r="AH2" s="24"/>
      <c r="AI2" s="24"/>
      <c r="AJ2" s="24"/>
      <c r="AK2" s="24"/>
      <c r="AL2" s="64">
        <f>'Formulário 2º Bim'!AI17</f>
        <v>0</v>
      </c>
      <c r="AM2" s="64">
        <f t="shared" ref="AM2:AM20" si="0">SUM(C2:Q2)</f>
        <v>0</v>
      </c>
      <c r="AN2" s="64">
        <f t="shared" ref="AN2:AN20" si="1">SUM(AM2,R2:AK2)</f>
        <v>0</v>
      </c>
      <c r="AO2" s="106" t="str">
        <f>'Formulário 2º Bim'!$D$27</f>
        <v>20%</v>
      </c>
      <c r="AP2" s="107">
        <f>'Formulário 2º Bim'!$H$150</f>
        <v>0.1208814</v>
      </c>
      <c r="AQ2" s="107">
        <f t="shared" ref="AQ2:AQ20" si="2">AP2+AO2</f>
        <v>0.32088139999999998</v>
      </c>
      <c r="AR2" s="106">
        <f>'Formulário 2º Bim'!B17</f>
        <v>0</v>
      </c>
      <c r="AS2" s="64">
        <f t="shared" ref="AS2:AS20" si="3">AR2*AN2</f>
        <v>0</v>
      </c>
      <c r="AT2" s="108" t="str">
        <f>'Formulário 2º Bim'!$C$8</f>
        <v>PAPELARIA E LIVRARIA OMEGA EIRELI ME -Jandyra</v>
      </c>
      <c r="AU2" s="108" t="str">
        <f>'Formulário 2º Bim'!$C$9</f>
        <v>29.271.264/0001-61</v>
      </c>
      <c r="AV2" s="66" t="str">
        <f>'Formulário 2º Bim'!$W$8</f>
        <v>Centro-Oeste</v>
      </c>
      <c r="AW2" s="66" t="str">
        <f>'Formulário 2º Bim'!$W$9</f>
        <v>Parceira - Base</v>
      </c>
      <c r="AX2" s="108">
        <f>'Formulário 2º Bim'!$C$10</f>
        <v>0</v>
      </c>
      <c r="AY2" s="108">
        <f>'Formulário 2º Bim'!$W$10</f>
        <v>0</v>
      </c>
    </row>
    <row r="3" spans="1:51" ht="12.75" customHeight="1">
      <c r="A3" s="63" t="s">
        <v>51</v>
      </c>
      <c r="B3" s="63" t="s">
        <v>112</v>
      </c>
      <c r="C3" s="64">
        <f>IF('Formulário 2º Bim'!C18="✔",'Formulário 2º Bim'!D18*(1-'Formulário 2º Bim'!$D$27-'Formulário 2º Bim'!$F28),0)</f>
        <v>108.343185851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64">
        <f>IF('Formulário 2º Bim'!$Q$16="✔",0,IF('Formulário 2º Bim'!Q18="✔",'Formulário 2º Bim'!R18*(1-'Formulário 2º Bim'!$D$27-'Formulário 2º Bim'!$F28),0))</f>
        <v>0</v>
      </c>
      <c r="S3" s="24"/>
      <c r="T3" s="24"/>
      <c r="U3" s="24"/>
      <c r="V3" s="24"/>
      <c r="W3" s="24"/>
      <c r="X3" s="64">
        <f>IF('Formulário 2º Bim'!$Q$16="✔",IF('Formulário 2º Bim'!Q18="✔",'Formulário 2º Bim'!R18,0),0)</f>
        <v>0</v>
      </c>
      <c r="Y3" s="24"/>
      <c r="Z3" s="24"/>
      <c r="AA3" s="24"/>
      <c r="AB3" s="24"/>
      <c r="AC3" s="24"/>
      <c r="AD3" s="24"/>
      <c r="AE3" s="24"/>
      <c r="AF3" s="24"/>
      <c r="AG3" s="64">
        <f>IF('Formulário 2º Bim'!AA18="✔",'Formulário 2º Bim'!AB18,0)</f>
        <v>0</v>
      </c>
      <c r="AH3" s="24"/>
      <c r="AI3" s="24"/>
      <c r="AJ3" s="24"/>
      <c r="AK3" s="24"/>
      <c r="AL3" s="64">
        <f>'Formulário 2º Bim'!AI18</f>
        <v>0</v>
      </c>
      <c r="AM3" s="64">
        <f t="shared" si="0"/>
        <v>108.343185851</v>
      </c>
      <c r="AN3" s="64">
        <f t="shared" si="1"/>
        <v>108.343185851</v>
      </c>
      <c r="AO3" s="106" t="str">
        <f>'Formulário 2º Bim'!$D$27</f>
        <v>20%</v>
      </c>
      <c r="AP3" s="107">
        <f>'Formulário 2º Bim'!$H$150</f>
        <v>0.1208814</v>
      </c>
      <c r="AQ3" s="107">
        <f t="shared" si="2"/>
        <v>0.32088139999999998</v>
      </c>
      <c r="AR3" s="106">
        <f>'Formulário 2º Bim'!B18</f>
        <v>35</v>
      </c>
      <c r="AS3" s="64">
        <f t="shared" si="3"/>
        <v>3792.0115047849999</v>
      </c>
      <c r="AT3" s="108" t="str">
        <f>'Formulário 2º Bim'!$C$8</f>
        <v>PAPELARIA E LIVRARIA OMEGA EIRELI ME -Jandyra</v>
      </c>
      <c r="AU3" s="108" t="str">
        <f>'Formulário 2º Bim'!$C$9</f>
        <v>29.271.264/0001-61</v>
      </c>
      <c r="AV3" s="66" t="str">
        <f>'Formulário 2º Bim'!$W$8</f>
        <v>Centro-Oeste</v>
      </c>
      <c r="AW3" s="66" t="str">
        <f>'Formulário 2º Bim'!$W$9</f>
        <v>Parceira - Base</v>
      </c>
      <c r="AX3" s="108">
        <f>'Formulário 2º Bim'!$C$10</f>
        <v>0</v>
      </c>
      <c r="AY3" s="108">
        <f>'Formulário 2º Bim'!$W$10</f>
        <v>0</v>
      </c>
    </row>
    <row r="4" spans="1:51" ht="12.75" customHeight="1">
      <c r="A4" s="63" t="s">
        <v>52</v>
      </c>
      <c r="B4" s="63" t="s">
        <v>112</v>
      </c>
      <c r="C4" s="64">
        <f>IF('Formulário 2º Bim'!C19="✔",'Formulário 2º Bim'!D19*(1-'Formulário 2º Bim'!$D$27-'Formulário 2º Bim'!$F29),0)</f>
        <v>108.343185851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64">
        <f>IF('Formulário 2º Bim'!$Q$16="✔",0,IF('Formulário 2º Bim'!Q19="✔",'Formulário 2º Bim'!R19*(1-'Formulário 2º Bim'!$D$27-'Formulário 2º Bim'!$F29),0))</f>
        <v>6.4889782230000002</v>
      </c>
      <c r="S4" s="64">
        <f>IF('Formulário 2º Bim'!$S$16="✔",0,IF('Formulário 2º Bim'!S19="✔",'Formulário 2º Bim'!T19*(1-'Formulário 2º Bim'!$D$27-'Formulário 2º Bim'!$F29),0))</f>
        <v>0</v>
      </c>
      <c r="T4" s="24"/>
      <c r="U4" s="24"/>
      <c r="V4" s="24"/>
      <c r="W4" s="24"/>
      <c r="X4" s="64">
        <f>IF('Formulário 2º Bim'!$Q$16="✔",IF('Formulário 2º Bim'!Q19="✔",'Formulário 2º Bim'!R19,0),0)</f>
        <v>0</v>
      </c>
      <c r="Y4" s="64">
        <f>IF('Formulário 2º Bim'!$S$16="✔",IF('Formulário 2º Bim'!S19="✔",'Formulário 2º Bim'!T19,0),0)</f>
        <v>0</v>
      </c>
      <c r="Z4" s="24"/>
      <c r="AA4" s="24"/>
      <c r="AB4" s="24"/>
      <c r="AC4" s="24"/>
      <c r="AD4" s="64">
        <f>IF('Formulário 2º Bim'!U19="✔",'Formulário 2º Bim'!V19,0)</f>
        <v>0</v>
      </c>
      <c r="AE4" s="64">
        <f>IF('Formulário 2º Bim'!W19="✔",'Formulário 2º Bim'!X19,0)</f>
        <v>0</v>
      </c>
      <c r="AF4" s="64">
        <f>IF('Formulário 2º Bim'!Y19="✔",'Formulário 2º Bim'!Z19,0)</f>
        <v>0</v>
      </c>
      <c r="AG4" s="64">
        <f>IF('Formulário 2º Bim'!AA19="✔",'Formulário 2º Bim'!AB19,0)</f>
        <v>0</v>
      </c>
      <c r="AH4" s="24"/>
      <c r="AI4" s="24"/>
      <c r="AJ4" s="24"/>
      <c r="AK4" s="24"/>
      <c r="AL4" s="64">
        <f>'Formulário 2º Bim'!AI19</f>
        <v>0</v>
      </c>
      <c r="AM4" s="64">
        <f t="shared" si="0"/>
        <v>108.343185851</v>
      </c>
      <c r="AN4" s="64">
        <f t="shared" si="1"/>
        <v>114.832164074</v>
      </c>
      <c r="AO4" s="106" t="str">
        <f>'Formulário 2º Bim'!$D$27</f>
        <v>20%</v>
      </c>
      <c r="AP4" s="107">
        <f>'Formulário 2º Bim'!$H$150</f>
        <v>0.1208814</v>
      </c>
      <c r="AQ4" s="107">
        <f t="shared" si="2"/>
        <v>0.32088139999999998</v>
      </c>
      <c r="AR4" s="106">
        <f>'Formulário 2º Bim'!B19</f>
        <v>30</v>
      </c>
      <c r="AS4" s="64">
        <f t="shared" si="3"/>
        <v>3444.9649222200001</v>
      </c>
      <c r="AT4" s="108" t="str">
        <f>'Formulário 2º Bim'!$C$8</f>
        <v>PAPELARIA E LIVRARIA OMEGA EIRELI ME -Jandyra</v>
      </c>
      <c r="AU4" s="108" t="str">
        <f>'Formulário 2º Bim'!$C$9</f>
        <v>29.271.264/0001-61</v>
      </c>
      <c r="AV4" s="66" t="str">
        <f>'Formulário 2º Bim'!$W$8</f>
        <v>Centro-Oeste</v>
      </c>
      <c r="AW4" s="66" t="str">
        <f>'Formulário 2º Bim'!$W$9</f>
        <v>Parceira - Base</v>
      </c>
      <c r="AX4" s="108">
        <f>'Formulário 2º Bim'!$C$10</f>
        <v>0</v>
      </c>
      <c r="AY4" s="108">
        <f>'Formulário 2º Bim'!$W$10</f>
        <v>0</v>
      </c>
    </row>
    <row r="5" spans="1:51" ht="12.75" customHeight="1">
      <c r="A5" s="63" t="s">
        <v>53</v>
      </c>
      <c r="B5" s="63" t="s">
        <v>112</v>
      </c>
      <c r="C5" s="64">
        <f>IF('Formulário 2º Bim'!C20="✔",'Formulário 2º Bim'!D20*(1-'Formulário 2º Bim'!$D$27-'Formulário 2º Bim'!$F30),0)</f>
        <v>108.343185851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64">
        <f>IF('Formulário 2º Bim'!$Q$16="✔",0,IF('Formulário 2º Bim'!Q20="✔",'Formulário 2º Bim'!R20*(1-'Formulário 2º Bim'!$D$27-'Formulário 2º Bim'!$F30),0))</f>
        <v>6.4889782230000002</v>
      </c>
      <c r="S5" s="64">
        <f>IF('Formulário 2º Bim'!$S$16="✔",0,IF('Formulário 2º Bim'!S20="✔",'Formulário 2º Bim'!T20*(1-'Formulário 2º Bim'!$D$27-'Formulário 2º Bim'!$F30),0))</f>
        <v>0</v>
      </c>
      <c r="T5" s="24"/>
      <c r="U5" s="24"/>
      <c r="V5" s="24"/>
      <c r="W5" s="24"/>
      <c r="X5" s="64">
        <f>IF('Formulário 2º Bim'!$Q$16="✔",IF('Formulário 2º Bim'!Q20="✔",'Formulário 2º Bim'!R20,0),0)</f>
        <v>0</v>
      </c>
      <c r="Y5" s="64">
        <f>IF('Formulário 2º Bim'!$S$16="✔",IF('Formulário 2º Bim'!S20="✔",'Formulário 2º Bim'!T20,0),0)</f>
        <v>0</v>
      </c>
      <c r="Z5" s="24"/>
      <c r="AA5" s="24"/>
      <c r="AB5" s="24"/>
      <c r="AC5" s="24"/>
      <c r="AD5" s="64">
        <f>IF('Formulário 2º Bim'!U20="✔",'Formulário 2º Bim'!V20,0)</f>
        <v>0</v>
      </c>
      <c r="AE5" s="64">
        <f>IF('Formulário 2º Bim'!W20="✔",'Formulário 2º Bim'!X20,0)</f>
        <v>0</v>
      </c>
      <c r="AF5" s="64">
        <f>IF('Formulário 2º Bim'!Y20="✔",'Formulário 2º Bim'!Z20,0)</f>
        <v>0</v>
      </c>
      <c r="AG5" s="64">
        <f>IF('Formulário 2º Bim'!AA20="✔",'Formulário 2º Bim'!AB20,0)</f>
        <v>0</v>
      </c>
      <c r="AH5" s="24"/>
      <c r="AI5" s="24"/>
      <c r="AJ5" s="24"/>
      <c r="AK5" s="24"/>
      <c r="AL5" s="64">
        <f>'Formulário 2º Bim'!AI20</f>
        <v>0</v>
      </c>
      <c r="AM5" s="64">
        <f t="shared" si="0"/>
        <v>108.343185851</v>
      </c>
      <c r="AN5" s="64">
        <f t="shared" si="1"/>
        <v>114.832164074</v>
      </c>
      <c r="AO5" s="106" t="str">
        <f>'Formulário 2º Bim'!$D$27</f>
        <v>20%</v>
      </c>
      <c r="AP5" s="107">
        <f>'Formulário 2º Bim'!$H$150</f>
        <v>0.1208814</v>
      </c>
      <c r="AQ5" s="107">
        <f t="shared" si="2"/>
        <v>0.32088139999999998</v>
      </c>
      <c r="AR5" s="106">
        <f>'Formulário 2º Bim'!B20</f>
        <v>50</v>
      </c>
      <c r="AS5" s="64">
        <f t="shared" si="3"/>
        <v>5741.6082037000006</v>
      </c>
      <c r="AT5" s="108" t="str">
        <f>'Formulário 2º Bim'!$C$8</f>
        <v>PAPELARIA E LIVRARIA OMEGA EIRELI ME -Jandyra</v>
      </c>
      <c r="AU5" s="108" t="str">
        <f>'Formulário 2º Bim'!$C$9</f>
        <v>29.271.264/0001-61</v>
      </c>
      <c r="AV5" s="66" t="str">
        <f>'Formulário 2º Bim'!$W$8</f>
        <v>Centro-Oeste</v>
      </c>
      <c r="AW5" s="66" t="str">
        <f>'Formulário 2º Bim'!$W$9</f>
        <v>Parceira - Base</v>
      </c>
      <c r="AX5" s="108">
        <f>'Formulário 2º Bim'!$C$10</f>
        <v>0</v>
      </c>
      <c r="AY5" s="108">
        <f>'Formulário 2º Bim'!$W$10</f>
        <v>0</v>
      </c>
    </row>
    <row r="6" spans="1:51" ht="12.75" customHeight="1">
      <c r="A6" s="63" t="s">
        <v>54</v>
      </c>
      <c r="B6" s="63" t="s">
        <v>112</v>
      </c>
      <c r="C6" s="64">
        <f>IF('Formulário 2º Bim'!C21="✔",'Formulário 2º Bim'!D21*(1-'Formulário 2º Bim'!$D$27-'Formulário 2º Bim'!$F31),0)</f>
        <v>108.343185851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64">
        <f>IF('Formulário 2º Bim'!$Q$16="✔",0,IF('Formulário 2º Bim'!Q21="✔",'Formulário 2º Bim'!R21*(1-'Formulário 2º Bim'!$D$27-'Formulário 2º Bim'!$F31),0))</f>
        <v>6.4889782230000002</v>
      </c>
      <c r="S6" s="64">
        <f>IF('Formulário 2º Bim'!$S$16="✔",0,IF('Formulário 2º Bim'!S21="✔",'Formulário 2º Bim'!T21*(1-'Formulário 2º Bim'!$D$27-'Formulário 2º Bim'!$F31),0))</f>
        <v>38.967825268000006</v>
      </c>
      <c r="T6" s="24"/>
      <c r="U6" s="24"/>
      <c r="V6" s="24"/>
      <c r="W6" s="24"/>
      <c r="X6" s="64">
        <f>IF('Formulário 2º Bim'!$Q$16="✔",IF('Formulário 2º Bim'!Q21="✔",'Formulário 2º Bim'!R21,0),0)</f>
        <v>0</v>
      </c>
      <c r="Y6" s="64">
        <f>IF('Formulário 2º Bim'!$S$16="✔",IF('Formulário 2º Bim'!S21="✔",'Formulário 2º Bim'!T21,0),0)</f>
        <v>0</v>
      </c>
      <c r="Z6" s="24"/>
      <c r="AA6" s="24"/>
      <c r="AB6" s="24"/>
      <c r="AC6" s="24"/>
      <c r="AD6" s="64">
        <f>IF('Formulário 2º Bim'!U21="✔",'Formulário 2º Bim'!V21,0)</f>
        <v>0</v>
      </c>
      <c r="AE6" s="64">
        <f>IF('Formulário 2º Bim'!W21="✔",'Formulário 2º Bim'!X21,0)</f>
        <v>0</v>
      </c>
      <c r="AF6" s="64">
        <f>IF('Formulário 2º Bim'!Y21="✔",'Formulário 2º Bim'!Z21,0)</f>
        <v>0</v>
      </c>
      <c r="AG6" s="64">
        <f>IF('Formulário 2º Bim'!AA21="✔",'Formulário 2º Bim'!AB21,0)</f>
        <v>0</v>
      </c>
      <c r="AH6" s="24"/>
      <c r="AI6" s="24"/>
      <c r="AJ6" s="24"/>
      <c r="AK6" s="24"/>
      <c r="AL6" s="64">
        <f>'Formulário 2º Bim'!AI21</f>
        <v>0</v>
      </c>
      <c r="AM6" s="64">
        <f t="shared" si="0"/>
        <v>108.343185851</v>
      </c>
      <c r="AN6" s="64">
        <f t="shared" si="1"/>
        <v>153.799989342</v>
      </c>
      <c r="AO6" s="106" t="str">
        <f>'Formulário 2º Bim'!$D$27</f>
        <v>20%</v>
      </c>
      <c r="AP6" s="107">
        <f>'Formulário 2º Bim'!$H$150</f>
        <v>0.1208814</v>
      </c>
      <c r="AQ6" s="107">
        <f t="shared" si="2"/>
        <v>0.32088139999999998</v>
      </c>
      <c r="AR6" s="106">
        <f>'Formulário 2º Bim'!B21</f>
        <v>45</v>
      </c>
      <c r="AS6" s="64">
        <f t="shared" si="3"/>
        <v>6920.9995203899998</v>
      </c>
      <c r="AT6" s="108" t="str">
        <f>'Formulário 2º Bim'!$C$8</f>
        <v>PAPELARIA E LIVRARIA OMEGA EIRELI ME -Jandyra</v>
      </c>
      <c r="AU6" s="108" t="str">
        <f>'Formulário 2º Bim'!$C$9</f>
        <v>29.271.264/0001-61</v>
      </c>
      <c r="AV6" s="66" t="str">
        <f>'Formulário 2º Bim'!$W$8</f>
        <v>Centro-Oeste</v>
      </c>
      <c r="AW6" s="66" t="str">
        <f>'Formulário 2º Bim'!$W$9</f>
        <v>Parceira - Base</v>
      </c>
      <c r="AX6" s="108">
        <f>'Formulário 2º Bim'!$C$10</f>
        <v>0</v>
      </c>
      <c r="AY6" s="108">
        <f>'Formulário 2º Bim'!$W$10</f>
        <v>0</v>
      </c>
    </row>
    <row r="7" spans="1:51" ht="12.75" customHeight="1">
      <c r="A7" s="63" t="s">
        <v>70</v>
      </c>
      <c r="B7" s="63" t="s">
        <v>169</v>
      </c>
      <c r="C7" s="64">
        <f>IF('Formulário 2º Bim'!C38="✔",'Formulário 2º Bim'!D38*(1-'Formulário 2º Bim'!$D$49-'Formulário 2º Bim'!$F49),0)</f>
        <v>150.48758837049999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64">
        <f>IF('Formulário 2º Bim'!$W$37="✔",0,IF('Formulário 2º Bim'!W38="✔",'Formulário 2º Bim'!X38*(1-'Formulário 2º Bim'!$D$49-'Formulário 2º Bim'!$F49),0))</f>
        <v>6.4889782230000002</v>
      </c>
      <c r="S7" s="24"/>
      <c r="T7" s="64">
        <f>IF('Formulário 2º Bim'!$Y$37="✔",0,IF('Formulário 2º Bim'!Y38="✔",'Formulário 2º Bim'!Z38*(1-'Formulário 2º Bim'!$D$49-'Formulário 2º Bim'!$F49),0))</f>
        <v>38.967825268000006</v>
      </c>
      <c r="U7" s="64">
        <f>IF('Formulário 2º Bim'!$M$37="✔",0,IF('Formulário 2º Bim'!M38="✔",'Formulário 2º Bim'!N38*(1-'Formulário 2º Bim'!$D$49-'Formulário 2º Bim'!$F49),0))</f>
        <v>0</v>
      </c>
      <c r="V7" s="24"/>
      <c r="W7" s="64">
        <f>IF('Formulário 2º Bim'!$AA$37="✔",0,IF('Formulário 2º Bim'!AA38="✔",'Formulário 2º Bim'!AB38*(1-'Formulário 2º Bim'!$D$49-'Formulário 2º Bim'!$F49),0))</f>
        <v>0</v>
      </c>
      <c r="X7" s="64">
        <f>IF('Formulário 2º Bim'!$W$37="✔",IF('Formulário 2º Bim'!W38="✔",'Formulário 2º Bim'!X38,0),0)</f>
        <v>0</v>
      </c>
      <c r="Y7" s="24"/>
      <c r="Z7" s="64">
        <f>IF('Formulário 2º Bim'!$Y$37="✔",IF('Formulário 2º Bim'!Y38="✔",'Formulário 2º Bim'!Z38,0),0)</f>
        <v>0</v>
      </c>
      <c r="AA7" s="64">
        <f>IF('Formulário 2º Bim'!$M$37="✔",IF('Formulário 2º Bim'!M38="✔",'Formulário 2º Bim'!N38,0),0)</f>
        <v>0</v>
      </c>
      <c r="AB7" s="24"/>
      <c r="AC7" s="64">
        <f>IF('Formulário 2º Bim'!$AA$37="✔",IF('Formulário 2º Bim'!AA38="✔",'Formulário 2º Bim'!AB38,0),0)</f>
        <v>0</v>
      </c>
      <c r="AD7" s="64">
        <f>IF('Formulário 2º Bim'!AC38="✔",'Formulário 2º Bim'!AD38,0)</f>
        <v>0</v>
      </c>
      <c r="AE7" s="64">
        <f>IF('Formulário 2º Bim'!AE38="✔",'Formulário 2º Bim'!AF38,0)</f>
        <v>0</v>
      </c>
      <c r="AF7" s="64">
        <f>IF('Formulário 2º Bim'!AG38="✔",'Formulário 2º Bim'!AH38,0)</f>
        <v>0</v>
      </c>
      <c r="AG7" s="64">
        <f>IF('Formulário 2º Bim'!AI38="✔",'Formulário 2º Bim'!AJ38,0)</f>
        <v>0</v>
      </c>
      <c r="AH7" s="64">
        <f>IF('Formulário 2º Bim'!AK38="✔",'Formulário 2º Bim'!AL38,0)</f>
        <v>0</v>
      </c>
      <c r="AI7" s="24"/>
      <c r="AJ7" s="24"/>
      <c r="AK7" s="24"/>
      <c r="AL7" s="64">
        <f>'Formulário 2º Bim'!AS38</f>
        <v>0</v>
      </c>
      <c r="AM7" s="64">
        <f t="shared" si="0"/>
        <v>150.48758837049999</v>
      </c>
      <c r="AN7" s="64">
        <f t="shared" si="1"/>
        <v>195.94439186150001</v>
      </c>
      <c r="AO7" s="106" t="str">
        <f>'Formulário 2º Bim'!$D$27</f>
        <v>20%</v>
      </c>
      <c r="AP7" s="107">
        <f>'Formulário 2º Bim'!$H$150</f>
        <v>0.1208814</v>
      </c>
      <c r="AQ7" s="107">
        <f t="shared" si="2"/>
        <v>0.32088139999999998</v>
      </c>
      <c r="AR7" s="106">
        <f>'Formulário 2º Bim'!B38</f>
        <v>50</v>
      </c>
      <c r="AS7" s="64">
        <f t="shared" si="3"/>
        <v>9797.2195930750004</v>
      </c>
      <c r="AT7" s="108" t="str">
        <f>'Formulário 2º Bim'!$C$8</f>
        <v>PAPELARIA E LIVRARIA OMEGA EIRELI ME -Jandyra</v>
      </c>
      <c r="AU7" s="108" t="str">
        <f>'Formulário 2º Bim'!$C$9</f>
        <v>29.271.264/0001-61</v>
      </c>
      <c r="AV7" s="66" t="str">
        <f>'Formulário 2º Bim'!$W$8</f>
        <v>Centro-Oeste</v>
      </c>
      <c r="AW7" s="66" t="str">
        <f>'Formulário 2º Bim'!$W$9</f>
        <v>Parceira - Base</v>
      </c>
      <c r="AX7" s="108">
        <f>'Formulário 2º Bim'!$C$10</f>
        <v>0</v>
      </c>
      <c r="AY7" s="108">
        <f>'Formulário 2º Bim'!$W$10</f>
        <v>0</v>
      </c>
    </row>
    <row r="8" spans="1:51" ht="12.75" customHeight="1">
      <c r="A8" s="63" t="s">
        <v>71</v>
      </c>
      <c r="B8" s="63" t="s">
        <v>169</v>
      </c>
      <c r="C8" s="64">
        <f>IF('Formulário 2º Bim'!C39="✔",'Formulário 2º Bim'!D39*(1-'Formulário 2º Bim'!$D$49-'Formulário 2º Bim'!$F50),0)</f>
        <v>150.48758837049999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64">
        <f>IF('Formulário 2º Bim'!$W$37="✔",0,IF('Formulário 2º Bim'!W39="✔",'Formulário 2º Bim'!X39*(1-'Formulário 2º Bim'!$D$49-'Formulário 2º Bim'!$F50),0))</f>
        <v>6.4889782230000002</v>
      </c>
      <c r="S8" s="24"/>
      <c r="T8" s="64">
        <f>IF('Formulário 2º Bim'!$Y$37="✔",0,IF('Formulário 2º Bim'!Y39="✔",'Formulário 2º Bim'!Z39*(1-'Formulário 2º Bim'!$D$49-'Formulário 2º Bim'!$F50),0))</f>
        <v>38.967825268000006</v>
      </c>
      <c r="U8" s="64">
        <f>IF('Formulário 2º Bim'!$M$37="✔",0,IF('Formulário 2º Bim'!M39="✔",'Formulário 2º Bim'!N39*(1-'Formulário 2º Bim'!$D$49-'Formulário 2º Bim'!$F50),0))</f>
        <v>0</v>
      </c>
      <c r="V8" s="24"/>
      <c r="W8" s="64">
        <f>IF('Formulário 2º Bim'!$AA$37="✔",0,IF('Formulário 2º Bim'!AA39="✔",'Formulário 2º Bim'!AB39*(1-'Formulário 2º Bim'!$D$49-'Formulário 2º Bim'!$F50),0))</f>
        <v>0</v>
      </c>
      <c r="X8" s="64">
        <f>IF('Formulário 2º Bim'!$W$37="✔",IF('Formulário 2º Bim'!W39="✔",'Formulário 2º Bim'!X39,0),0)</f>
        <v>0</v>
      </c>
      <c r="Y8" s="24"/>
      <c r="Z8" s="64">
        <f>IF('Formulário 2º Bim'!$Y$37="✔",IF('Formulário 2º Bim'!Y39="✔",'Formulário 2º Bim'!Z39,0),0)</f>
        <v>0</v>
      </c>
      <c r="AA8" s="64">
        <f>IF('Formulário 2º Bim'!$M$37="✔",IF('Formulário 2º Bim'!M39="✔",'Formulário 2º Bim'!N39,0),0)</f>
        <v>0</v>
      </c>
      <c r="AB8" s="24"/>
      <c r="AC8" s="64">
        <f>IF('Formulário 2º Bim'!$AA$37="✔",IF('Formulário 2º Bim'!AA39="✔",'Formulário 2º Bim'!AB39,0),0)</f>
        <v>0</v>
      </c>
      <c r="AD8" s="64">
        <f>IF('Formulário 2º Bim'!AC39="✔",'Formulário 2º Bim'!AD39,0)</f>
        <v>0</v>
      </c>
      <c r="AE8" s="64">
        <f>IF('Formulário 2º Bim'!AE39="✔",'Formulário 2º Bim'!AF39,0)</f>
        <v>0</v>
      </c>
      <c r="AF8" s="64">
        <f>IF('Formulário 2º Bim'!AG39="✔",'Formulário 2º Bim'!AH39,0)</f>
        <v>0</v>
      </c>
      <c r="AG8" s="64">
        <f>IF('Formulário 2º Bim'!AI39="✔",'Formulário 2º Bim'!AJ39,0)</f>
        <v>0</v>
      </c>
      <c r="AH8" s="64">
        <f>IF('Formulário 2º Bim'!AK39="✔",'Formulário 2º Bim'!AL39,0)</f>
        <v>0</v>
      </c>
      <c r="AI8" s="24"/>
      <c r="AJ8" s="24"/>
      <c r="AK8" s="24"/>
      <c r="AL8" s="64">
        <f>'Formulário 2º Bim'!AS39</f>
        <v>0</v>
      </c>
      <c r="AM8" s="64">
        <f t="shared" si="0"/>
        <v>150.48758837049999</v>
      </c>
      <c r="AN8" s="64">
        <f t="shared" si="1"/>
        <v>195.94439186150001</v>
      </c>
      <c r="AO8" s="106" t="str">
        <f>'Formulário 2º Bim'!$D$27</f>
        <v>20%</v>
      </c>
      <c r="AP8" s="107">
        <f>'Formulário 2º Bim'!$H$150</f>
        <v>0.1208814</v>
      </c>
      <c r="AQ8" s="107">
        <f t="shared" si="2"/>
        <v>0.32088139999999998</v>
      </c>
      <c r="AR8" s="106">
        <f>'Formulário 2º Bim'!B39</f>
        <v>55</v>
      </c>
      <c r="AS8" s="64">
        <f t="shared" si="3"/>
        <v>10776.941552382501</v>
      </c>
      <c r="AT8" s="108" t="str">
        <f>'Formulário 2º Bim'!$C$8</f>
        <v>PAPELARIA E LIVRARIA OMEGA EIRELI ME -Jandyra</v>
      </c>
      <c r="AU8" s="108" t="str">
        <f>'Formulário 2º Bim'!$C$9</f>
        <v>29.271.264/0001-61</v>
      </c>
      <c r="AV8" s="66" t="str">
        <f>'Formulário 2º Bim'!$W$8</f>
        <v>Centro-Oeste</v>
      </c>
      <c r="AW8" s="66" t="str">
        <f>'Formulário 2º Bim'!$W$9</f>
        <v>Parceira - Base</v>
      </c>
      <c r="AX8" s="108">
        <f>'Formulário 2º Bim'!$C$10</f>
        <v>0</v>
      </c>
      <c r="AY8" s="108">
        <f>'Formulário 2º Bim'!$W$10</f>
        <v>0</v>
      </c>
    </row>
    <row r="9" spans="1:51" ht="12.75" customHeight="1">
      <c r="A9" s="63" t="s">
        <v>72</v>
      </c>
      <c r="B9" s="63" t="s">
        <v>169</v>
      </c>
      <c r="C9" s="64">
        <f>IF('Formulário 2º Bim'!C40="✔",'Formulário 2º Bim'!D40*(1-'Formulário 2º Bim'!$D$49-'Formulário 2º Bim'!$F51),0)</f>
        <v>150.48758837049999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64">
        <f>IF('Formulário 2º Bim'!$W$37="✔",0,IF('Formulário 2º Bim'!W40="✔",'Formulário 2º Bim'!X40*(1-'Formulário 2º Bim'!$D$49-'Formulário 2º Bim'!$F51),0))</f>
        <v>6.4889782230000002</v>
      </c>
      <c r="S9" s="24"/>
      <c r="T9" s="64">
        <f>IF('Formulário 2º Bim'!$Y$37="✔",0,IF('Formulário 2º Bim'!Y40="✔",'Formulário 2º Bim'!Z40*(1-'Formulário 2º Bim'!$D$49-'Formulário 2º Bim'!$F51),0))</f>
        <v>38.967825268000006</v>
      </c>
      <c r="U9" s="64">
        <f>IF('Formulário 2º Bim'!$M$37="✔",0,IF('Formulário 2º Bim'!M40="✔",'Formulário 2º Bim'!N40*(1-'Formulário 2º Bim'!$D$49-'Formulário 2º Bim'!$F51),0))</f>
        <v>0</v>
      </c>
      <c r="V9" s="24"/>
      <c r="W9" s="64">
        <f>IF('Formulário 2º Bim'!$AA$37="✔",0,IF('Formulário 2º Bim'!AA40="✔",'Formulário 2º Bim'!AB40*(1-'Formulário 2º Bim'!$D$49-'Formulário 2º Bim'!$F51),0))</f>
        <v>0</v>
      </c>
      <c r="X9" s="64">
        <f>IF('Formulário 2º Bim'!$W$37="✔",IF('Formulário 2º Bim'!W40="✔",'Formulário 2º Bim'!X40,0),0)</f>
        <v>0</v>
      </c>
      <c r="Y9" s="24"/>
      <c r="Z9" s="64">
        <f>IF('Formulário 2º Bim'!$Y$37="✔",IF('Formulário 2º Bim'!Y40="✔",'Formulário 2º Bim'!Z40,0),0)</f>
        <v>0</v>
      </c>
      <c r="AA9" s="64">
        <f>IF('Formulário 2º Bim'!$M$37="✔",IF('Formulário 2º Bim'!M40="✔",'Formulário 2º Bim'!N40,0),0)</f>
        <v>0</v>
      </c>
      <c r="AB9" s="24"/>
      <c r="AC9" s="64">
        <f>IF('Formulário 2º Bim'!$AA$37="✔",IF('Formulário 2º Bim'!AA40="✔",'Formulário 2º Bim'!AB40,0),0)</f>
        <v>0</v>
      </c>
      <c r="AD9" s="64">
        <f>IF('Formulário 2º Bim'!AC40="✔",'Formulário 2º Bim'!AD40,0)</f>
        <v>0</v>
      </c>
      <c r="AE9" s="64">
        <f>IF('Formulário 2º Bim'!AE40="✔",'Formulário 2º Bim'!AF40,0)</f>
        <v>0</v>
      </c>
      <c r="AF9" s="64">
        <f>IF('Formulário 2º Bim'!AG40="✔",'Formulário 2º Bim'!AH40,0)</f>
        <v>0</v>
      </c>
      <c r="AG9" s="64">
        <f>IF('Formulário 2º Bim'!AI40="✔",'Formulário 2º Bim'!AJ40,0)</f>
        <v>0</v>
      </c>
      <c r="AH9" s="64">
        <f>IF('Formulário 2º Bim'!AK40="✔",'Formulário 2º Bim'!AL40,0)</f>
        <v>0</v>
      </c>
      <c r="AI9" s="24"/>
      <c r="AJ9" s="24"/>
      <c r="AK9" s="24"/>
      <c r="AL9" s="64">
        <f>'Formulário 2º Bim'!AS40</f>
        <v>0</v>
      </c>
      <c r="AM9" s="64">
        <f t="shared" si="0"/>
        <v>150.48758837049999</v>
      </c>
      <c r="AN9" s="64">
        <f t="shared" si="1"/>
        <v>195.94439186150001</v>
      </c>
      <c r="AO9" s="106" t="str">
        <f>'Formulário 2º Bim'!$D$27</f>
        <v>20%</v>
      </c>
      <c r="AP9" s="107">
        <f>'Formulário 2º Bim'!$H$150</f>
        <v>0.1208814</v>
      </c>
      <c r="AQ9" s="107">
        <f t="shared" si="2"/>
        <v>0.32088139999999998</v>
      </c>
      <c r="AR9" s="106">
        <f>'Formulário 2º Bim'!B40</f>
        <v>50</v>
      </c>
      <c r="AS9" s="64">
        <f t="shared" si="3"/>
        <v>9797.2195930750004</v>
      </c>
      <c r="AT9" s="108" t="str">
        <f>'Formulário 2º Bim'!$C$8</f>
        <v>PAPELARIA E LIVRARIA OMEGA EIRELI ME -Jandyra</v>
      </c>
      <c r="AU9" s="108" t="str">
        <f>'Formulário 2º Bim'!$C$9</f>
        <v>29.271.264/0001-61</v>
      </c>
      <c r="AV9" s="66" t="str">
        <f>'Formulário 2º Bim'!$W$8</f>
        <v>Centro-Oeste</v>
      </c>
      <c r="AW9" s="66" t="str">
        <f>'Formulário 2º Bim'!$W$9</f>
        <v>Parceira - Base</v>
      </c>
      <c r="AX9" s="108">
        <f>'Formulário 2º Bim'!$C$10</f>
        <v>0</v>
      </c>
      <c r="AY9" s="108">
        <f>'Formulário 2º Bim'!$W$10</f>
        <v>0</v>
      </c>
    </row>
    <row r="10" spans="1:51" ht="12.75" customHeight="1">
      <c r="A10" s="63" t="s">
        <v>73</v>
      </c>
      <c r="B10" s="63" t="s">
        <v>169</v>
      </c>
      <c r="C10" s="64">
        <f>IF('Formulário 2º Bim'!C41="✔",'Formulário 2º Bim'!D41*(1-'Formulário 2º Bim'!$D$49-'Formulário 2º Bim'!$F52),0)</f>
        <v>150.48758837049999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64">
        <f>IF('Formulário 2º Bim'!$W$37="✔",0,IF('Formulário 2º Bim'!W41="✔",'Formulário 2º Bim'!X41*(1-'Formulário 2º Bim'!$D$49-'Formulário 2º Bim'!$F52),0))</f>
        <v>6.4889782230000002</v>
      </c>
      <c r="S10" s="24"/>
      <c r="T10" s="64">
        <f>IF('Formulário 2º Bim'!$Y$37="✔",0,IF('Formulário 2º Bim'!Y41="✔",'Formulário 2º Bim'!Z41*(1-'Formulário 2º Bim'!$D$49-'Formulário 2º Bim'!$F52),0))</f>
        <v>38.967825268000006</v>
      </c>
      <c r="U10" s="64">
        <f>IF('Formulário 2º Bim'!$M$37="✔",0,IF('Formulário 2º Bim'!M41="✔",'Formulário 2º Bim'!N41*(1-'Formulário 2º Bim'!$D$49-'Formulário 2º Bim'!$F52),0))</f>
        <v>0</v>
      </c>
      <c r="V10" s="24"/>
      <c r="W10" s="64">
        <f>IF('Formulário 2º Bim'!$AA$37="✔",0,IF('Formulário 2º Bim'!AA41="✔",'Formulário 2º Bim'!AB41*(1-'Formulário 2º Bim'!$D$49-'Formulário 2º Bim'!$F52),0))</f>
        <v>40.821819046000002</v>
      </c>
      <c r="X10" s="64">
        <f>IF('Formulário 2º Bim'!$W$37="✔",IF('Formulário 2º Bim'!W41="✔",'Formulário 2º Bim'!X41,0),0)</f>
        <v>0</v>
      </c>
      <c r="Y10" s="24"/>
      <c r="Z10" s="64">
        <f>IF('Formulário 2º Bim'!$Y$37="✔",IF('Formulário 2º Bim'!Y41="✔",'Formulário 2º Bim'!Z41,0),0)</f>
        <v>0</v>
      </c>
      <c r="AA10" s="64">
        <f>IF('Formulário 2º Bim'!$M$37="✔",IF('Formulário 2º Bim'!M41="✔",'Formulário 2º Bim'!N41,0),0)</f>
        <v>0</v>
      </c>
      <c r="AB10" s="24"/>
      <c r="AC10" s="64">
        <f>IF('Formulário 2º Bim'!$AA$37="✔",IF('Formulário 2º Bim'!AA41="✔",'Formulário 2º Bim'!AB41,0),0)</f>
        <v>0</v>
      </c>
      <c r="AD10" s="64">
        <f>IF('Formulário 2º Bim'!AC41="✔",'Formulário 2º Bim'!AD41,0)</f>
        <v>0</v>
      </c>
      <c r="AE10" s="64">
        <f>IF('Formulário 2º Bim'!AE41="✔",'Formulário 2º Bim'!AF41,0)</f>
        <v>0</v>
      </c>
      <c r="AF10" s="64">
        <f>IF('Formulário 2º Bim'!AG41="✔",'Formulário 2º Bim'!AH41,0)</f>
        <v>0</v>
      </c>
      <c r="AG10" s="64">
        <f>IF('Formulário 2º Bim'!AI41="✔",'Formulário 2º Bim'!AJ41,0)</f>
        <v>0</v>
      </c>
      <c r="AH10" s="64">
        <f>IF('Formulário 2º Bim'!AK41="✔",'Formulário 2º Bim'!AL41,0)</f>
        <v>0</v>
      </c>
      <c r="AI10" s="24"/>
      <c r="AJ10" s="24"/>
      <c r="AK10" s="24"/>
      <c r="AL10" s="64">
        <f>'Formulário 2º Bim'!AS41</f>
        <v>0</v>
      </c>
      <c r="AM10" s="64">
        <f t="shared" si="0"/>
        <v>150.48758837049999</v>
      </c>
      <c r="AN10" s="64">
        <f t="shared" si="1"/>
        <v>236.76621090750001</v>
      </c>
      <c r="AO10" s="106" t="str">
        <f>'Formulário 2º Bim'!$D$27</f>
        <v>20%</v>
      </c>
      <c r="AP10" s="107">
        <f>'Formulário 2º Bim'!$H$150</f>
        <v>0.1208814</v>
      </c>
      <c r="AQ10" s="107">
        <f t="shared" si="2"/>
        <v>0.32088139999999998</v>
      </c>
      <c r="AR10" s="106">
        <f>'Formulário 2º Bim'!B41</f>
        <v>70</v>
      </c>
      <c r="AS10" s="64">
        <f t="shared" si="3"/>
        <v>16573.634763525002</v>
      </c>
      <c r="AT10" s="108" t="str">
        <f>'Formulário 2º Bim'!$C$8</f>
        <v>PAPELARIA E LIVRARIA OMEGA EIRELI ME -Jandyra</v>
      </c>
      <c r="AU10" s="108" t="str">
        <f>'Formulário 2º Bim'!$C$9</f>
        <v>29.271.264/0001-61</v>
      </c>
      <c r="AV10" s="66" t="str">
        <f>'Formulário 2º Bim'!$W$8</f>
        <v>Centro-Oeste</v>
      </c>
      <c r="AW10" s="66" t="str">
        <f>'Formulário 2º Bim'!$W$9</f>
        <v>Parceira - Base</v>
      </c>
      <c r="AX10" s="108">
        <f>'Formulário 2º Bim'!$C$10</f>
        <v>0</v>
      </c>
      <c r="AY10" s="108">
        <f>'Formulário 2º Bim'!$W$10</f>
        <v>0</v>
      </c>
    </row>
    <row r="11" spans="1:51" ht="12.75" customHeight="1">
      <c r="A11" s="63" t="s">
        <v>74</v>
      </c>
      <c r="B11" s="63" t="s">
        <v>169</v>
      </c>
      <c r="C11" s="64">
        <f>IF('Formulário 2º Bim'!C42="✔",'Formulário 2º Bim'!D42*(1-'Formulário 2º Bim'!$D$49-'Formulário 2º Bim'!$F53),0)</f>
        <v>150.48758837049999</v>
      </c>
      <c r="D11" s="24"/>
      <c r="E11" s="24"/>
      <c r="F11" s="24"/>
      <c r="G11" s="24"/>
      <c r="H11" s="64">
        <f>IF('Formulário 2º Bim'!I42="✔",'Formulário 2º Bim'!J42*(1-'Formulário 2º Bim'!$D$49-'Formulário 2º Bim'!$F53),0)</f>
        <v>28.120603429500001</v>
      </c>
      <c r="I11" s="24"/>
      <c r="J11" s="24"/>
      <c r="K11" s="24"/>
      <c r="L11" s="24"/>
      <c r="M11" s="24"/>
      <c r="N11" s="24"/>
      <c r="O11" s="24"/>
      <c r="P11" s="24"/>
      <c r="Q11" s="24"/>
      <c r="R11" s="64">
        <f>IF('Formulário 2º Bim'!$W$37="✔",0,IF('Formulário 2º Bim'!W42="✔",'Formulário 2º Bim'!X42*(1-'Formulário 2º Bim'!$D$49-'Formulário 2º Bim'!$F53),0))</f>
        <v>6.4889782230000002</v>
      </c>
      <c r="S11" s="24"/>
      <c r="T11" s="64">
        <f>IF('Formulário 2º Bim'!$Y$37="✔",0,IF('Formulário 2º Bim'!Y42="✔",'Formulário 2º Bim'!Z42*(1-'Formulário 2º Bim'!$D$49-'Formulário 2º Bim'!$F53),0))</f>
        <v>38.967825268000006</v>
      </c>
      <c r="U11" s="64">
        <f>IF('Formulário 2º Bim'!$M$37="✔",0,IF('Formulário 2º Bim'!M42="✔",'Formulário 2º Bim'!N42*(1-'Formulário 2º Bim'!$D$49-'Formulário 2º Bim'!$F53),0))</f>
        <v>0</v>
      </c>
      <c r="V11" s="24"/>
      <c r="W11" s="64">
        <f>IF('Formulário 2º Bim'!$AA$37="✔",0,IF('Formulário 2º Bim'!AA42="✔",'Formulário 2º Bim'!AB42*(1-'Formulário 2º Bim'!$D$49-'Formulário 2º Bim'!$F53),0))</f>
        <v>40.821819046000002</v>
      </c>
      <c r="X11" s="64">
        <f>IF('Formulário 2º Bim'!$W$37="✔",IF('Formulário 2º Bim'!W42="✔",'Formulário 2º Bim'!X42,0),0)</f>
        <v>0</v>
      </c>
      <c r="Y11" s="24"/>
      <c r="Z11" s="64">
        <f>IF('Formulário 2º Bim'!$Y$37="✔",IF('Formulário 2º Bim'!Y42="✔",'Formulário 2º Bim'!Z42,0),0)</f>
        <v>0</v>
      </c>
      <c r="AA11" s="64">
        <f>IF('Formulário 2º Bim'!$M$37="✔",IF('Formulário 2º Bim'!M42="✔",'Formulário 2º Bim'!N42,0),0)</f>
        <v>0</v>
      </c>
      <c r="AB11" s="24"/>
      <c r="AC11" s="64">
        <f>IF('Formulário 2º Bim'!$AA$37="✔",IF('Formulário 2º Bim'!AA42="✔",'Formulário 2º Bim'!AB42,0),0)</f>
        <v>0</v>
      </c>
      <c r="AD11" s="64">
        <f>IF('Formulário 2º Bim'!AC42="✔",'Formulário 2º Bim'!AD42,0)</f>
        <v>0</v>
      </c>
      <c r="AE11" s="64">
        <f>IF('Formulário 2º Bim'!AE42="✔",'Formulário 2º Bim'!AF42,0)</f>
        <v>0</v>
      </c>
      <c r="AF11" s="64">
        <f>IF('Formulário 2º Bim'!AG42="✔",'Formulário 2º Bim'!AH42,0)</f>
        <v>0</v>
      </c>
      <c r="AG11" s="64">
        <f>IF('Formulário 2º Bim'!AI42="✔",'Formulário 2º Bim'!AJ42,0)</f>
        <v>0</v>
      </c>
      <c r="AH11" s="64">
        <f>IF('Formulário 2º Bim'!AK42="✔",'Formulário 2º Bim'!AL42,0)</f>
        <v>0</v>
      </c>
      <c r="AI11" s="24"/>
      <c r="AJ11" s="24"/>
      <c r="AK11" s="24"/>
      <c r="AL11" s="64">
        <f>'Formulário 2º Bim'!AS42</f>
        <v>0</v>
      </c>
      <c r="AM11" s="64">
        <f t="shared" si="0"/>
        <v>178.60819179999999</v>
      </c>
      <c r="AN11" s="64">
        <f t="shared" si="1"/>
        <v>264.88681433700003</v>
      </c>
      <c r="AO11" s="106" t="str">
        <f>'Formulário 2º Bim'!$D$27</f>
        <v>20%</v>
      </c>
      <c r="AP11" s="107">
        <f>'Formulário 2º Bim'!$H$150</f>
        <v>0.1208814</v>
      </c>
      <c r="AQ11" s="107">
        <f t="shared" si="2"/>
        <v>0.32088139999999998</v>
      </c>
      <c r="AR11" s="106">
        <f>'Formulário 2º Bim'!B42</f>
        <v>60</v>
      </c>
      <c r="AS11" s="64">
        <f t="shared" si="3"/>
        <v>15893.208860220002</v>
      </c>
      <c r="AT11" s="108" t="str">
        <f>'Formulário 2º Bim'!$C$8</f>
        <v>PAPELARIA E LIVRARIA OMEGA EIRELI ME -Jandyra</v>
      </c>
      <c r="AU11" s="108" t="str">
        <f>'Formulário 2º Bim'!$C$9</f>
        <v>29.271.264/0001-61</v>
      </c>
      <c r="AV11" s="66" t="str">
        <f>'Formulário 2º Bim'!$W$8</f>
        <v>Centro-Oeste</v>
      </c>
      <c r="AW11" s="66" t="str">
        <f>'Formulário 2º Bim'!$W$9</f>
        <v>Parceira - Base</v>
      </c>
      <c r="AX11" s="108">
        <f>'Formulário 2º Bim'!$C$10</f>
        <v>0</v>
      </c>
      <c r="AY11" s="108">
        <f>'Formulário 2º Bim'!$W$10</f>
        <v>0</v>
      </c>
    </row>
    <row r="12" spans="1:51" ht="12.75" customHeight="1">
      <c r="A12" s="63" t="s">
        <v>80</v>
      </c>
      <c r="B12" s="63" t="s">
        <v>170</v>
      </c>
      <c r="C12" s="64">
        <f>IF('Formulário 2º Bim'!C59="✔",'Formulário 2º Bim'!D59*(1-'Formulário 2º Bim'!$D$69-'Formulário 2º Bim'!$F69),0)</f>
        <v>131.64204722050002</v>
      </c>
      <c r="D12" s="64">
        <f>IF('Formulário 2º Bim'!E59="✔",'Formulário 2º Bim'!F59*(1-'Formulário 2º Bim'!$D$69-'Formulário 2º Bim'!$F69),0)</f>
        <v>75.356697652500003</v>
      </c>
      <c r="E12" s="24"/>
      <c r="F12" s="24"/>
      <c r="G12" s="24"/>
      <c r="H12" s="64">
        <f>IF('Formulário 2º Bim'!G59="✔",'Formulário 2º Bim'!H59*(1-'Formulário 2º Bim'!$D$69-'Formulário 2º Bim'!$F69),0)</f>
        <v>28.120603429500001</v>
      </c>
      <c r="I12" s="24"/>
      <c r="J12" s="24"/>
      <c r="K12" s="24"/>
      <c r="L12" s="24"/>
      <c r="M12" s="24"/>
      <c r="N12" s="24"/>
      <c r="O12" s="24"/>
      <c r="P12" s="64">
        <f>IF('Formulário 2º Bim'!$Q$58="✔",0,IF('Formulário 2º Bim'!Q59="✔",'Formulário 2º Bim'!R59*(1-'Formulário 2º Bim'!$D$69-'Formulário 2º Bim'!$F69),0))</f>
        <v>0</v>
      </c>
      <c r="Q12" s="64">
        <f>IF('Formulário 2º Bim'!$Q$58="✔",IF('Formulário 2º Bim'!Q59="✔",'Formulário 2º Bim'!R59,0),0)</f>
        <v>51.05</v>
      </c>
      <c r="R12" s="64">
        <f>IF('Formulário 2º Bim'!$S$58="✔",0,IF('Formulário 2º Bim'!S59="✔",'Formulário 2º Bim'!T59*(1-'Formulário 2º Bim'!$D$69-'Formulário 2º Bim'!$F69),0))</f>
        <v>6.4889782230000002</v>
      </c>
      <c r="S12" s="24"/>
      <c r="T12" s="24"/>
      <c r="U12" s="24"/>
      <c r="V12" s="24"/>
      <c r="W12" s="64">
        <f>IF('Formulário 2º Bim'!$U$58="✔",0,IF('Formulário 2º Bim'!U59="✔",'Formulário 2º Bim'!V59*(1-'Formulário 2º Bim'!$D$69-'Formulário 2º Bim'!$F69),0))</f>
        <v>40.821819046000002</v>
      </c>
      <c r="X12" s="64">
        <f>IF('Formulário 2º Bim'!$S$58="✔",IF('Formulário 2º Bim'!S59="✔",'Formulário 2º Bim'!T59,0),0)</f>
        <v>0</v>
      </c>
      <c r="Y12" s="24"/>
      <c r="Z12" s="24"/>
      <c r="AA12" s="24"/>
      <c r="AB12" s="24"/>
      <c r="AC12" s="64">
        <f>IF('Formulário 2º Bim'!$U$58="✔",IF('Formulário 2º Bim'!U59="✔",'Formulário 2º Bim'!V59,0),0)</f>
        <v>0</v>
      </c>
      <c r="AD12" s="64">
        <f>IF('Formulário 2º Bim'!W59="✔",'Formulário 2º Bim'!X59,0)</f>
        <v>0</v>
      </c>
      <c r="AE12" s="64">
        <f>IF('Formulário 2º Bim'!Y59="✔",'Formulário 2º Bim'!Z59,0)</f>
        <v>0</v>
      </c>
      <c r="AF12" s="64">
        <f>IF('Formulário 2º Bim'!AA59="✔",'Formulário 2º Bim'!AB59,0)</f>
        <v>0</v>
      </c>
      <c r="AG12" s="64">
        <f>IF('Formulário 2º Bim'!AC59="✔",'Formulário 2º Bim'!AD59,0)</f>
        <v>0</v>
      </c>
      <c r="AH12" s="64">
        <f>IF('Formulário 2º Bim'!AE59="✔",'Formulário 2º Bim'!AF59,0)</f>
        <v>0</v>
      </c>
      <c r="AI12" s="24"/>
      <c r="AJ12" s="24"/>
      <c r="AK12" s="24"/>
      <c r="AL12" s="64">
        <f>'Formulário 2º Bim'!AK59</f>
        <v>0</v>
      </c>
      <c r="AM12" s="64">
        <f t="shared" si="0"/>
        <v>286.1693483025</v>
      </c>
      <c r="AN12" s="64">
        <f t="shared" si="1"/>
        <v>333.48014557149997</v>
      </c>
      <c r="AO12" s="106" t="str">
        <f>'Formulário 2º Bim'!$D$27</f>
        <v>20%</v>
      </c>
      <c r="AP12" s="107">
        <f>'Formulário 2º Bim'!$H$150</f>
        <v>0.1208814</v>
      </c>
      <c r="AQ12" s="107">
        <f t="shared" si="2"/>
        <v>0.32088139999999998</v>
      </c>
      <c r="AR12" s="106">
        <f>'Formulário 2º Bim'!B59</f>
        <v>65</v>
      </c>
      <c r="AS12" s="64">
        <f t="shared" si="3"/>
        <v>21676.209462147497</v>
      </c>
      <c r="AT12" s="108" t="str">
        <f>'Formulário 2º Bim'!$C$8</f>
        <v>PAPELARIA E LIVRARIA OMEGA EIRELI ME -Jandyra</v>
      </c>
      <c r="AU12" s="108" t="str">
        <f>'Formulário 2º Bim'!$C$9</f>
        <v>29.271.264/0001-61</v>
      </c>
      <c r="AV12" s="66" t="str">
        <f>'Formulário 2º Bim'!$W$8</f>
        <v>Centro-Oeste</v>
      </c>
      <c r="AW12" s="66" t="str">
        <f>'Formulário 2º Bim'!$W$9</f>
        <v>Parceira - Base</v>
      </c>
      <c r="AX12" s="108">
        <f>'Formulário 2º Bim'!$C$10</f>
        <v>0</v>
      </c>
      <c r="AY12" s="108">
        <f>'Formulário 2º Bim'!$W$10</f>
        <v>0</v>
      </c>
    </row>
    <row r="13" spans="1:51" ht="12.75" customHeight="1">
      <c r="A13" s="63" t="s">
        <v>81</v>
      </c>
      <c r="B13" s="63" t="s">
        <v>170</v>
      </c>
      <c r="C13" s="64">
        <f>IF('Formulário 2º Bim'!C60="✔",'Formulário 2º Bim'!D60*(1-'Formulário 2º Bim'!$D$69-'Formulário 2º Bim'!$F70),0)</f>
        <v>131.64204722050002</v>
      </c>
      <c r="D13" s="64">
        <f>IF('Formulário 2º Bim'!E60="✔",'Formulário 2º Bim'!F60*(1-'Formulário 2º Bim'!$D$69-'Formulário 2º Bim'!$F70),0)</f>
        <v>75.356697652500003</v>
      </c>
      <c r="E13" s="24"/>
      <c r="F13" s="24"/>
      <c r="G13" s="24"/>
      <c r="H13" s="64">
        <f>IF('Formulário 2º Bim'!G60="✔",'Formulário 2º Bim'!H60*(1-'Formulário 2º Bim'!$D$69-'Formulário 2º Bim'!$F70),0)</f>
        <v>28.120603429500001</v>
      </c>
      <c r="I13" s="24"/>
      <c r="J13" s="24"/>
      <c r="K13" s="24"/>
      <c r="L13" s="24"/>
      <c r="M13" s="24"/>
      <c r="N13" s="24"/>
      <c r="O13" s="24"/>
      <c r="P13" s="64">
        <f>IF('Formulário 2º Bim'!$Q$58="✔",0,IF('Formulário 2º Bim'!Q60="✔",'Formulário 2º Bim'!R60*(1-'Formulário 2º Bim'!$D$69-'Formulário 2º Bim'!$F70),0))</f>
        <v>0</v>
      </c>
      <c r="Q13" s="64">
        <f>IF('Formulário 2º Bim'!$Q$58="✔",IF('Formulário 2º Bim'!Q60="✔",'Formulário 2º Bim'!R60,0),0)</f>
        <v>51.05</v>
      </c>
      <c r="R13" s="64">
        <f>IF('Formulário 2º Bim'!$S$58="✔",0,IF('Formulário 2º Bim'!S60="✔",'Formulário 2º Bim'!T60*(1-'Formulário 2º Bim'!$D$69-'Formulário 2º Bim'!$F70),0))</f>
        <v>6.4889782230000002</v>
      </c>
      <c r="S13" s="24"/>
      <c r="T13" s="24"/>
      <c r="U13" s="24"/>
      <c r="V13" s="24"/>
      <c r="W13" s="64">
        <f>IF('Formulário 2º Bim'!$U$58="✔",0,IF('Formulário 2º Bim'!U60="✔",'Formulário 2º Bim'!V60*(1-'Formulário 2º Bim'!$D$69-'Formulário 2º Bim'!$F70),0))</f>
        <v>0</v>
      </c>
      <c r="X13" s="64">
        <f>IF('Formulário 2º Bim'!$S$58="✔",IF('Formulário 2º Bim'!S60="✔",'Formulário 2º Bim'!T60,0),0)</f>
        <v>0</v>
      </c>
      <c r="Y13" s="24"/>
      <c r="Z13" s="24"/>
      <c r="AA13" s="24"/>
      <c r="AB13" s="24"/>
      <c r="AC13" s="64">
        <f>IF('Formulário 2º Bim'!$U$58="✔",IF('Formulário 2º Bim'!U60="✔",'Formulário 2º Bim'!V60,0),0)</f>
        <v>0</v>
      </c>
      <c r="AD13" s="64">
        <f>IF('Formulário 2º Bim'!W60="✔",'Formulário 2º Bim'!X60,0)</f>
        <v>0</v>
      </c>
      <c r="AE13" s="64">
        <f>IF('Formulário 2º Bim'!Y60="✔",'Formulário 2º Bim'!Z60,0)</f>
        <v>0</v>
      </c>
      <c r="AF13" s="64">
        <f>IF('Formulário 2º Bim'!AA60="✔",'Formulário 2º Bim'!AB60,0)</f>
        <v>0</v>
      </c>
      <c r="AG13" s="64">
        <f>IF('Formulário 2º Bim'!AC60="✔",'Formulário 2º Bim'!AD60,0)</f>
        <v>0</v>
      </c>
      <c r="AH13" s="64">
        <f>IF('Formulário 2º Bim'!AE60="✔",'Formulário 2º Bim'!AF60,0)</f>
        <v>0</v>
      </c>
      <c r="AI13" s="24"/>
      <c r="AJ13" s="24"/>
      <c r="AK13" s="24"/>
      <c r="AL13" s="64">
        <f>'Formulário 2º Bim'!AK60</f>
        <v>0</v>
      </c>
      <c r="AM13" s="64">
        <f t="shared" si="0"/>
        <v>286.1693483025</v>
      </c>
      <c r="AN13" s="64">
        <f t="shared" si="1"/>
        <v>292.6583265255</v>
      </c>
      <c r="AO13" s="106" t="str">
        <f>'Formulário 2º Bim'!$D$27</f>
        <v>20%</v>
      </c>
      <c r="AP13" s="107">
        <f>'Formulário 2º Bim'!$H$150</f>
        <v>0.1208814</v>
      </c>
      <c r="AQ13" s="107">
        <f t="shared" si="2"/>
        <v>0.32088139999999998</v>
      </c>
      <c r="AR13" s="106">
        <f>'Formulário 2º Bim'!B60</f>
        <v>60</v>
      </c>
      <c r="AS13" s="64">
        <f t="shared" si="3"/>
        <v>17559.499591529999</v>
      </c>
      <c r="AT13" s="108" t="str">
        <f>'Formulário 2º Bim'!$C$8</f>
        <v>PAPELARIA E LIVRARIA OMEGA EIRELI ME -Jandyra</v>
      </c>
      <c r="AU13" s="108" t="str">
        <f>'Formulário 2º Bim'!$C$9</f>
        <v>29.271.264/0001-61</v>
      </c>
      <c r="AV13" s="66" t="str">
        <f>'Formulário 2º Bim'!$W$8</f>
        <v>Centro-Oeste</v>
      </c>
      <c r="AW13" s="66" t="str">
        <f>'Formulário 2º Bim'!$W$9</f>
        <v>Parceira - Base</v>
      </c>
      <c r="AX13" s="108">
        <f>'Formulário 2º Bim'!$C$10</f>
        <v>0</v>
      </c>
      <c r="AY13" s="108">
        <f>'Formulário 2º Bim'!$W$10</f>
        <v>0</v>
      </c>
    </row>
    <row r="14" spans="1:51" ht="12.75" customHeight="1">
      <c r="A14" s="63" t="s">
        <v>82</v>
      </c>
      <c r="B14" s="63" t="s">
        <v>170</v>
      </c>
      <c r="C14" s="64">
        <f>IF('Formulário 2º Bim'!C61="✔",'Formulário 2º Bim'!D61*(1-'Formulário 2º Bim'!$D$69-'Formulário 2º Bim'!$F71),0)</f>
        <v>131.64204722050002</v>
      </c>
      <c r="D14" s="64">
        <f>IF('Formulário 2º Bim'!E61="✔",'Formulário 2º Bim'!F61*(1-'Formulário 2º Bim'!$D$69-'Formulário 2º Bim'!$F71),0)</f>
        <v>75.356697652500003</v>
      </c>
      <c r="E14" s="24"/>
      <c r="F14" s="24"/>
      <c r="G14" s="24"/>
      <c r="H14" s="64">
        <f>IF('Formulário 2º Bim'!G61="✔",'Formulário 2º Bim'!H61*(1-'Formulário 2º Bim'!$D$69-'Formulário 2º Bim'!$F71),0)</f>
        <v>28.120603429500001</v>
      </c>
      <c r="I14" s="24"/>
      <c r="J14" s="24"/>
      <c r="K14" s="24"/>
      <c r="L14" s="24"/>
      <c r="M14" s="24"/>
      <c r="N14" s="24"/>
      <c r="O14" s="24"/>
      <c r="P14" s="64">
        <f>IF('Formulário 2º Bim'!$Q$58="✔",0,IF('Formulário 2º Bim'!Q61="✔",'Formulário 2º Bim'!R61*(1-'Formulário 2º Bim'!$D$69-'Formulário 2º Bim'!$F71),0))</f>
        <v>0</v>
      </c>
      <c r="Q14" s="64">
        <f>IF('Formulário 2º Bim'!$Q$58="✔",IF('Formulário 2º Bim'!Q61="✔",'Formulário 2º Bim'!R61,0),0)</f>
        <v>51.05</v>
      </c>
      <c r="R14" s="64">
        <f>IF('Formulário 2º Bim'!$S$58="✔",0,IF('Formulário 2º Bim'!S61="✔",'Formulário 2º Bim'!T61*(1-'Formulário 2º Bim'!$D$69-'Formulário 2º Bim'!$F71),0))</f>
        <v>6.4889782230000002</v>
      </c>
      <c r="S14" s="24"/>
      <c r="T14" s="24"/>
      <c r="U14" s="24"/>
      <c r="V14" s="24"/>
      <c r="W14" s="64">
        <f>IF('Formulário 2º Bim'!$U$58="✔",0,IF('Formulário 2º Bim'!U61="✔",'Formulário 2º Bim'!V61*(1-'Formulário 2º Bim'!$D$69-'Formulário 2º Bim'!$F71),0))</f>
        <v>0</v>
      </c>
      <c r="X14" s="64">
        <f>IF('Formulário 2º Bim'!$S$58="✔",IF('Formulário 2º Bim'!S61="✔",'Formulário 2º Bim'!T61,0),0)</f>
        <v>0</v>
      </c>
      <c r="Y14" s="24"/>
      <c r="Z14" s="24"/>
      <c r="AA14" s="24"/>
      <c r="AB14" s="24"/>
      <c r="AC14" s="64">
        <f>IF('Formulário 2º Bim'!$U$58="✔",IF('Formulário 2º Bim'!U61="✔",'Formulário 2º Bim'!V61,0),0)</f>
        <v>0</v>
      </c>
      <c r="AD14" s="64">
        <f>IF('Formulário 2º Bim'!W61="✔",'Formulário 2º Bim'!X61,0)</f>
        <v>0</v>
      </c>
      <c r="AE14" s="64">
        <f>IF('Formulário 2º Bim'!Y61="✔",'Formulário 2º Bim'!Z61,0)</f>
        <v>0</v>
      </c>
      <c r="AF14" s="64">
        <f>IF('Formulário 2º Bim'!AA61="✔",'Formulário 2º Bim'!AB61,0)</f>
        <v>0</v>
      </c>
      <c r="AG14" s="64">
        <f>IF('Formulário 2º Bim'!AC61="✔",'Formulário 2º Bim'!AD61,0)</f>
        <v>0</v>
      </c>
      <c r="AH14" s="64">
        <f>IF('Formulário 2º Bim'!AE61="✔",'Formulário 2º Bim'!AF61,0)</f>
        <v>0</v>
      </c>
      <c r="AI14" s="24"/>
      <c r="AJ14" s="24"/>
      <c r="AK14" s="24"/>
      <c r="AL14" s="64">
        <f>'Formulário 2º Bim'!AK61</f>
        <v>0</v>
      </c>
      <c r="AM14" s="64">
        <f t="shared" si="0"/>
        <v>286.1693483025</v>
      </c>
      <c r="AN14" s="64">
        <f t="shared" si="1"/>
        <v>292.6583265255</v>
      </c>
      <c r="AO14" s="106" t="str">
        <f>'Formulário 2º Bim'!$D$27</f>
        <v>20%</v>
      </c>
      <c r="AP14" s="107">
        <f>'Formulário 2º Bim'!$H$150</f>
        <v>0.1208814</v>
      </c>
      <c r="AQ14" s="107">
        <f t="shared" si="2"/>
        <v>0.32088139999999998</v>
      </c>
      <c r="AR14" s="106">
        <f>'Formulário 2º Bim'!B61</f>
        <v>45</v>
      </c>
      <c r="AS14" s="64">
        <f t="shared" si="3"/>
        <v>13169.6246936475</v>
      </c>
      <c r="AT14" s="108" t="str">
        <f>'Formulário 2º Bim'!$C$8</f>
        <v>PAPELARIA E LIVRARIA OMEGA EIRELI ME -Jandyra</v>
      </c>
      <c r="AU14" s="108" t="str">
        <f>'Formulário 2º Bim'!$C$9</f>
        <v>29.271.264/0001-61</v>
      </c>
      <c r="AV14" s="66" t="str">
        <f>'Formulário 2º Bim'!$W$8</f>
        <v>Centro-Oeste</v>
      </c>
      <c r="AW14" s="66" t="str">
        <f>'Formulário 2º Bim'!$W$9</f>
        <v>Parceira - Base</v>
      </c>
      <c r="AX14" s="108">
        <f>'Formulário 2º Bim'!$C$10</f>
        <v>0</v>
      </c>
      <c r="AY14" s="108">
        <f>'Formulário 2º Bim'!$W$10</f>
        <v>0</v>
      </c>
    </row>
    <row r="15" spans="1:51" ht="12.75" customHeight="1">
      <c r="A15" s="63" t="s">
        <v>83</v>
      </c>
      <c r="B15" s="63" t="s">
        <v>170</v>
      </c>
      <c r="C15" s="64">
        <f>IF('Formulário 2º Bim'!C62="✔",'Formulário 2º Bim'!D62*(1-'Formulário 2º Bim'!$D$69-'Formulário 2º Bim'!$F72),0)</f>
        <v>131.64204722050002</v>
      </c>
      <c r="D15" s="64">
        <f>IF('Formulário 2º Bim'!E62="✔",'Formulário 2º Bim'!F62*(1-'Formulário 2º Bim'!$D$69-'Formulário 2º Bim'!$F72),0)</f>
        <v>75.356697652500003</v>
      </c>
      <c r="E15" s="24"/>
      <c r="F15" s="24"/>
      <c r="G15" s="24"/>
      <c r="H15" s="64">
        <f>IF('Formulário 2º Bim'!G62="✔",'Formulário 2º Bim'!H62*(1-'Formulário 2º Bim'!$D$69-'Formulário 2º Bim'!$F72),0)</f>
        <v>28.120603429500001</v>
      </c>
      <c r="I15" s="24"/>
      <c r="J15" s="24"/>
      <c r="K15" s="24"/>
      <c r="L15" s="24"/>
      <c r="M15" s="24"/>
      <c r="N15" s="24"/>
      <c r="O15" s="24"/>
      <c r="P15" s="64">
        <f>IF('Formulário 2º Bim'!$Q$58="✔",0,IF('Formulário 2º Bim'!Q62="✔",'Formulário 2º Bim'!R62*(1-'Formulário 2º Bim'!$D$69-'Formulário 2º Bim'!$F72),0))</f>
        <v>0</v>
      </c>
      <c r="Q15" s="64">
        <f>IF('Formulário 2º Bim'!$Q$58="✔",IF('Formulário 2º Bim'!Q62="✔",'Formulário 2º Bim'!R62,0),0)</f>
        <v>51.05</v>
      </c>
      <c r="R15" s="64">
        <f>IF('Formulário 2º Bim'!$S$58="✔",0,IF('Formulário 2º Bim'!S62="✔",'Formulário 2º Bim'!T62*(1-'Formulário 2º Bim'!$D$69-'Formulário 2º Bim'!$F72),0))</f>
        <v>6.4889782230000002</v>
      </c>
      <c r="S15" s="24"/>
      <c r="T15" s="24"/>
      <c r="U15" s="24"/>
      <c r="V15" s="24"/>
      <c r="W15" s="64">
        <f>IF('Formulário 2º Bim'!$U$58="✔",0,IF('Formulário 2º Bim'!U62="✔",'Formulário 2º Bim'!V62*(1-'Formulário 2º Bim'!$D$69-'Formulário 2º Bim'!$F72),0))</f>
        <v>0</v>
      </c>
      <c r="X15" s="64">
        <f>IF('Formulário 2º Bim'!$S$58="✔",IF('Formulário 2º Bim'!S62="✔",'Formulário 2º Bim'!T62,0),0)</f>
        <v>0</v>
      </c>
      <c r="Y15" s="24"/>
      <c r="Z15" s="24"/>
      <c r="AA15" s="24"/>
      <c r="AB15" s="24"/>
      <c r="AC15" s="64">
        <f>IF('Formulário 2º Bim'!$U$58="✔",IF('Formulário 2º Bim'!U62="✔",'Formulário 2º Bim'!V62,0),0)</f>
        <v>0</v>
      </c>
      <c r="AD15" s="64">
        <f>IF('Formulário 2º Bim'!W62="✔",'Formulário 2º Bim'!X62,0)</f>
        <v>0</v>
      </c>
      <c r="AE15" s="64">
        <f>IF('Formulário 2º Bim'!Y62="✔",'Formulário 2º Bim'!Z62,0)</f>
        <v>0</v>
      </c>
      <c r="AF15" s="64">
        <f>IF('Formulário 2º Bim'!AA62="✔",'Formulário 2º Bim'!AB62,0)</f>
        <v>0</v>
      </c>
      <c r="AG15" s="64">
        <f>IF('Formulário 2º Bim'!AC62="✔",'Formulário 2º Bim'!AD62,0)</f>
        <v>0</v>
      </c>
      <c r="AH15" s="64">
        <f>IF('Formulário 2º Bim'!AE62="✔",'Formulário 2º Bim'!AF62,0)</f>
        <v>0</v>
      </c>
      <c r="AI15" s="24"/>
      <c r="AJ15" s="24"/>
      <c r="AK15" s="24"/>
      <c r="AL15" s="64">
        <f>'Formulário 2º Bim'!AK62</f>
        <v>0</v>
      </c>
      <c r="AM15" s="64">
        <f t="shared" si="0"/>
        <v>286.1693483025</v>
      </c>
      <c r="AN15" s="64">
        <f t="shared" si="1"/>
        <v>292.6583265255</v>
      </c>
      <c r="AO15" s="106" t="str">
        <f>'Formulário 2º Bim'!$D$27</f>
        <v>20%</v>
      </c>
      <c r="AP15" s="107">
        <f>'Formulário 2º Bim'!$H$150</f>
        <v>0.1208814</v>
      </c>
      <c r="AQ15" s="107">
        <f t="shared" si="2"/>
        <v>0.32088139999999998</v>
      </c>
      <c r="AR15" s="106">
        <f>'Formulário 2º Bim'!B62</f>
        <v>40</v>
      </c>
      <c r="AS15" s="64">
        <f t="shared" si="3"/>
        <v>11706.333061019999</v>
      </c>
      <c r="AT15" s="108" t="str">
        <f>'Formulário 2º Bim'!$C$8</f>
        <v>PAPELARIA E LIVRARIA OMEGA EIRELI ME -Jandyra</v>
      </c>
      <c r="AU15" s="108" t="str">
        <f>'Formulário 2º Bim'!$C$9</f>
        <v>29.271.264/0001-61</v>
      </c>
      <c r="AV15" s="66" t="str">
        <f>'Formulário 2º Bim'!$W$8</f>
        <v>Centro-Oeste</v>
      </c>
      <c r="AW15" s="66" t="str">
        <f>'Formulário 2º Bim'!$W$9</f>
        <v>Parceira - Base</v>
      </c>
      <c r="AX15" s="108">
        <f>'Formulário 2º Bim'!$C$10</f>
        <v>0</v>
      </c>
      <c r="AY15" s="108">
        <f>'Formulário 2º Bim'!$W$10</f>
        <v>0</v>
      </c>
    </row>
    <row r="16" spans="1:51" ht="12.75" customHeight="1">
      <c r="A16" s="63" t="s">
        <v>87</v>
      </c>
      <c r="B16" s="63" t="s">
        <v>171</v>
      </c>
      <c r="C16" s="64">
        <f>IF('Formulário 2º Bim'!C78="✔",'Formulário 2º Bim'!D78*(1-'Formulário 2º Bim'!$D$86-'Formulário 2º Bim'!$F86),0)</f>
        <v>143.076706648</v>
      </c>
      <c r="D16" s="64">
        <f>IF('Formulário 2º Bim'!E78="✔",'Formulário 2º Bim'!F78*(1-'Formulário 2º Bim'!$D$86-'Formulário 2º Bim'!$F86),0)</f>
        <v>115.772743335</v>
      </c>
      <c r="E16" s="24"/>
      <c r="F16" s="24"/>
      <c r="G16" s="24"/>
      <c r="H16" s="64">
        <f>IF('Formulário 2º Bim'!G78="✔",'Formulário 2º Bim'!H78*(1-'Formulário 2º Bim'!$D$86-'Formulário 2º Bim'!$F86),0)</f>
        <v>28.120603429500001</v>
      </c>
      <c r="I16" s="24"/>
      <c r="J16" s="24"/>
      <c r="K16" s="24"/>
      <c r="L16" s="24"/>
      <c r="M16" s="24"/>
      <c r="N16" s="24"/>
      <c r="O16" s="24"/>
      <c r="P16" s="64">
        <f>IF('Formulário 2º Bim'!$M$77="✔",0,IF('Formulário 2º Bim'!M78="✔",'Formulário 2º Bim'!N78*(1-'Formulário 2º Bim'!$D$86-'Formulário 2º Bim'!$F86),0))</f>
        <v>69.135971276500001</v>
      </c>
      <c r="Q16" s="64">
        <f>IF('Formulário 2º Bim'!$M$77="✔",IF('Formulário 2º Bim'!M78="✔",'Formulário 2º Bim'!N78,0),0)</f>
        <v>0</v>
      </c>
      <c r="R16" s="64">
        <f>IF('Formulário 2º Bim'!$O$77="✔",0,IF('Formulário 2º Bim'!O78="✔",'Formulário 2º Bim'!P78*(1-'Formulário 2º Bim'!$D$86-'Formulário 2º Bim'!$F86),0))</f>
        <v>6.4889782230000002</v>
      </c>
      <c r="S16" s="24"/>
      <c r="T16" s="24"/>
      <c r="U16" s="24"/>
      <c r="V16" s="24"/>
      <c r="W16" s="24"/>
      <c r="X16" s="64">
        <f>IF('Formulário 2º Bim'!$O$77="✔",IF('Formulário 2º Bim'!O78="✔",'Formulário 2º Bim'!P78,0),0)</f>
        <v>0</v>
      </c>
      <c r="Y16" s="24"/>
      <c r="Z16" s="24"/>
      <c r="AA16" s="24"/>
      <c r="AB16" s="24"/>
      <c r="AC16" s="24"/>
      <c r="AD16" s="64">
        <f>IF('Formulário 2º Bim'!Q78="✔",'Formulário 2º Bim'!R78,0)</f>
        <v>0</v>
      </c>
      <c r="AE16" s="64">
        <f>IF('Formulário 2º Bim'!S78="✔",'Formulário 2º Bim'!T78,0)</f>
        <v>0</v>
      </c>
      <c r="AF16" s="64">
        <f>IF('Formulário 2º Bim'!U78="✔",'Formulário 2º Bim'!V78,0)</f>
        <v>0</v>
      </c>
      <c r="AG16" s="64">
        <f>IF('Formulário 2º Bim'!W78="✔",'Formulário 2º Bim'!X78,0)</f>
        <v>0</v>
      </c>
      <c r="AH16" s="64">
        <f>IF('Formulário 2º Bim'!Y78="✔",'Formulário 2º Bim'!Z78,0)</f>
        <v>0</v>
      </c>
      <c r="AI16" s="24"/>
      <c r="AJ16" s="24"/>
      <c r="AK16" s="24"/>
      <c r="AL16" s="64">
        <f>'Formulário 2º Bim'!AC78</f>
        <v>0</v>
      </c>
      <c r="AM16" s="64">
        <f t="shared" si="0"/>
        <v>356.10602468900004</v>
      </c>
      <c r="AN16" s="64">
        <f t="shared" si="1"/>
        <v>362.59500291200004</v>
      </c>
      <c r="AO16" s="106" t="str">
        <f>'Formulário 2º Bim'!$D$27</f>
        <v>20%</v>
      </c>
      <c r="AP16" s="107">
        <f>'Formulário 2º Bim'!$H$150</f>
        <v>0.1208814</v>
      </c>
      <c r="AQ16" s="107">
        <f t="shared" si="2"/>
        <v>0.32088139999999998</v>
      </c>
      <c r="AR16" s="106">
        <f>'Formulário 2º Bim'!B78</f>
        <v>30</v>
      </c>
      <c r="AS16" s="64">
        <f t="shared" si="3"/>
        <v>10877.850087360001</v>
      </c>
      <c r="AT16" s="108" t="str">
        <f>'Formulário 2º Bim'!$C$8</f>
        <v>PAPELARIA E LIVRARIA OMEGA EIRELI ME -Jandyra</v>
      </c>
      <c r="AU16" s="108" t="str">
        <f>'Formulário 2º Bim'!$C$9</f>
        <v>29.271.264/0001-61</v>
      </c>
      <c r="AV16" s="66" t="str">
        <f>'Formulário 2º Bim'!$W$8</f>
        <v>Centro-Oeste</v>
      </c>
      <c r="AW16" s="66" t="str">
        <f>'Formulário 2º Bim'!$W$9</f>
        <v>Parceira - Base</v>
      </c>
      <c r="AX16" s="108">
        <f>'Formulário 2º Bim'!$C$10</f>
        <v>0</v>
      </c>
      <c r="AY16" s="108">
        <f>'Formulário 2º Bim'!$W$10</f>
        <v>0</v>
      </c>
    </row>
    <row r="17" spans="1:51" ht="12.75" customHeight="1">
      <c r="A17" s="63" t="s">
        <v>88</v>
      </c>
      <c r="B17" s="63" t="s">
        <v>171</v>
      </c>
      <c r="C17" s="64">
        <f>IF('Formulário 2º Bim'!C79="✔",'Formulário 2º Bim'!D79*(1-'Formulário 2º Bim'!$D$86-'Formulário 2º Bim'!$F87),0)</f>
        <v>143.076706648</v>
      </c>
      <c r="D17" s="64">
        <f>IF('Formulário 2º Bim'!E79="✔",'Formulário 2º Bim'!F79*(1-'Formulário 2º Bim'!$D$86-'Formulário 2º Bim'!$F87),0)</f>
        <v>115.772743335</v>
      </c>
      <c r="E17" s="24"/>
      <c r="F17" s="24"/>
      <c r="G17" s="24"/>
      <c r="H17" s="64">
        <f>IF('Formulário 2º Bim'!G79="✔",'Formulário 2º Bim'!H79*(1-'Formulário 2º Bim'!$D$86-'Formulário 2º Bim'!$F87),0)</f>
        <v>28.120603429500001</v>
      </c>
      <c r="I17" s="24"/>
      <c r="J17" s="24"/>
      <c r="K17" s="24"/>
      <c r="L17" s="24"/>
      <c r="M17" s="24"/>
      <c r="N17" s="24"/>
      <c r="O17" s="24"/>
      <c r="P17" s="64">
        <f>IF('Formulário 2º Bim'!$M$77="✔",0,IF('Formulário 2º Bim'!M79="✔",'Formulário 2º Bim'!N79*(1-'Formulário 2º Bim'!$D$86-'Formulário 2º Bim'!$F87),0))</f>
        <v>69.135971276500001</v>
      </c>
      <c r="Q17" s="64">
        <f>IF('Formulário 2º Bim'!$M$77="✔",IF('Formulário 2º Bim'!M79="✔",'Formulário 2º Bim'!N79,0),0)</f>
        <v>0</v>
      </c>
      <c r="R17" s="64">
        <f>IF('Formulário 2º Bim'!$O$77="✔",0,IF('Formulário 2º Bim'!O79="✔",'Formulário 2º Bim'!P79*(1-'Formulário 2º Bim'!$D$86-'Formulário 2º Bim'!$F87),0))</f>
        <v>6.4889782230000002</v>
      </c>
      <c r="S17" s="24"/>
      <c r="T17" s="24"/>
      <c r="U17" s="24"/>
      <c r="V17" s="24"/>
      <c r="W17" s="24"/>
      <c r="X17" s="64">
        <f>IF('Formulário 2º Bim'!$O$77="✔",IF('Formulário 2º Bim'!O79="✔",'Formulário 2º Bim'!P79,0),0)</f>
        <v>0</v>
      </c>
      <c r="Y17" s="24"/>
      <c r="Z17" s="24"/>
      <c r="AA17" s="24"/>
      <c r="AB17" s="24"/>
      <c r="AC17" s="24"/>
      <c r="AD17" s="64">
        <f>IF('Formulário 2º Bim'!Q79="✔",'Formulário 2º Bim'!R79,0)</f>
        <v>0</v>
      </c>
      <c r="AE17" s="64">
        <f>IF('Formulário 2º Bim'!S79="✔",'Formulário 2º Bim'!T79,0)</f>
        <v>0</v>
      </c>
      <c r="AF17" s="64">
        <f>IF('Formulário 2º Bim'!U79="✔",'Formulário 2º Bim'!V79,0)</f>
        <v>0</v>
      </c>
      <c r="AG17" s="64">
        <f>IF('Formulário 2º Bim'!W79="✔",'Formulário 2º Bim'!X79,0)</f>
        <v>0</v>
      </c>
      <c r="AH17" s="64">
        <f>IF('Formulário 2º Bim'!Y79="✔",'Formulário 2º Bim'!Z79,0)</f>
        <v>0</v>
      </c>
      <c r="AI17" s="24"/>
      <c r="AJ17" s="24"/>
      <c r="AK17" s="24"/>
      <c r="AL17" s="64">
        <f>'Formulário 2º Bim'!AC79</f>
        <v>0</v>
      </c>
      <c r="AM17" s="64">
        <f t="shared" si="0"/>
        <v>356.10602468900004</v>
      </c>
      <c r="AN17" s="64">
        <f t="shared" si="1"/>
        <v>362.59500291200004</v>
      </c>
      <c r="AO17" s="106" t="str">
        <f>'Formulário 2º Bim'!$D$27</f>
        <v>20%</v>
      </c>
      <c r="AP17" s="107">
        <f>'Formulário 2º Bim'!$H$150</f>
        <v>0.1208814</v>
      </c>
      <c r="AQ17" s="107">
        <f t="shared" si="2"/>
        <v>0.32088139999999998</v>
      </c>
      <c r="AR17" s="106">
        <f>'Formulário 2º Bim'!B79</f>
        <v>40</v>
      </c>
      <c r="AS17" s="64">
        <f t="shared" si="3"/>
        <v>14503.800116480001</v>
      </c>
      <c r="AT17" s="108" t="str">
        <f>'Formulário 2º Bim'!$C$8</f>
        <v>PAPELARIA E LIVRARIA OMEGA EIRELI ME -Jandyra</v>
      </c>
      <c r="AU17" s="108" t="str">
        <f>'Formulário 2º Bim'!$C$9</f>
        <v>29.271.264/0001-61</v>
      </c>
      <c r="AV17" s="66" t="str">
        <f>'Formulário 2º Bim'!$W$8</f>
        <v>Centro-Oeste</v>
      </c>
      <c r="AW17" s="66" t="str">
        <f>'Formulário 2º Bim'!$W$9</f>
        <v>Parceira - Base</v>
      </c>
      <c r="AX17" s="108">
        <f>'Formulário 2º Bim'!$C$10</f>
        <v>0</v>
      </c>
      <c r="AY17" s="108">
        <f>'Formulário 2º Bim'!$W$10</f>
        <v>0</v>
      </c>
    </row>
    <row r="18" spans="1:51" ht="12.75" customHeight="1">
      <c r="A18" s="63" t="s">
        <v>92</v>
      </c>
      <c r="B18" s="63" t="s">
        <v>171</v>
      </c>
      <c r="C18" s="64">
        <f>IF('Formulário 2º Bim'!C93="✔",'Formulário 2º Bim'!D93*(1-'Formulário 2º Bim'!$D$100-'Formulário 2º Bim'!$F100),0)</f>
        <v>143.076706648</v>
      </c>
      <c r="D18" s="64">
        <f>IF('Formulário 2º Bim'!E93="✔",'Formulário 2º Bim'!F93*(1-'Formulário 2º Bim'!$D$100-'Formulário 2º Bim'!$F100),0)</f>
        <v>184.47407870749998</v>
      </c>
      <c r="E18" s="24"/>
      <c r="F18" s="24"/>
      <c r="G18" s="24"/>
      <c r="H18" s="64">
        <f>IF('Formulário 2º Bim'!G93="✔",'Formulário 2º Bim'!H93*(1-'Formulário 2º Bim'!$D$100-'Formulário 2º Bim'!$F100),0)</f>
        <v>28.120603429500001</v>
      </c>
      <c r="I18" s="24"/>
      <c r="J18" s="64">
        <f>IF('Formulário 2º Bim'!I93="✔",'Formulário 2º Bim'!J93*(1-'Formulário 2º Bim'!$D$100-'Formulário 2º Bim'!$F100),0)</f>
        <v>37.2917605632</v>
      </c>
      <c r="K18" s="24"/>
      <c r="L18" s="24"/>
      <c r="M18" s="24"/>
      <c r="N18" s="24"/>
      <c r="O18" s="24"/>
      <c r="P18" s="64">
        <f>IF('Formulário 2º Bim'!$O$92="✔",0,IF('Formulário 2º Bim'!O93="✔",'Formulário 2º Bim'!P93*(1-'Formulário 2º Bim'!$D$100-'Formulário 2º Bim'!$F100),0))</f>
        <v>69.135971276500001</v>
      </c>
      <c r="Q18" s="64">
        <f>IF('Formulário 2º Bim'!$O$92="✔",IF('Formulário 2º Bim'!O93="✔",'Formulário 2º Bim'!P93,0),0)</f>
        <v>0</v>
      </c>
      <c r="R18" s="64">
        <f>IF('Formulário 2º Bim'!$Q$92="✔",0,IF('Formulário 2º Bim'!Q93="✔",'Formulário 2º Bim'!R93*(1-'Formulário 2º Bim'!$D$100-'Formulário 2º Bim'!$F100),0))</f>
        <v>6.4889782230000002</v>
      </c>
      <c r="S18" s="24"/>
      <c r="T18" s="24"/>
      <c r="U18" s="24"/>
      <c r="V18" s="24"/>
      <c r="W18" s="24"/>
      <c r="X18" s="64">
        <f>IF('Formulário 2º Bim'!$Q$92="✔",IF('Formulário 2º Bim'!Q93="✔",'Formulário 2º Bim'!R93,0),0)</f>
        <v>0</v>
      </c>
      <c r="Y18" s="24"/>
      <c r="Z18" s="24"/>
      <c r="AA18" s="24"/>
      <c r="AB18" s="24"/>
      <c r="AC18" s="24"/>
      <c r="AD18" s="64">
        <f>IF('Formulário 2º Bim'!S93="✔",'Formulário 2º Bim'!T93,0)</f>
        <v>0</v>
      </c>
      <c r="AE18" s="64">
        <f>IF('Formulário 2º Bim'!U93="✔",'Formulário 2º Bim'!V93,0)</f>
        <v>0</v>
      </c>
      <c r="AF18" s="64">
        <f>IF('Formulário 2º Bim'!W93="✔",'Formulário 2º Bim'!X93,0)</f>
        <v>0</v>
      </c>
      <c r="AG18" s="64">
        <f>IF('Formulário 2º Bim'!Y93="✔",'Formulário 2º Bim'!Z93,0)</f>
        <v>0</v>
      </c>
      <c r="AH18" s="64">
        <f>IF('Formulário 2º Bim'!AA93="✔",'Formulário 2º Bim'!AB93,0)</f>
        <v>0</v>
      </c>
      <c r="AI18" s="24"/>
      <c r="AJ18" s="24"/>
      <c r="AK18" s="24"/>
      <c r="AL18" s="64">
        <f>'Formulário 2º Bim'!AE93</f>
        <v>0</v>
      </c>
      <c r="AM18" s="64">
        <f t="shared" si="0"/>
        <v>462.09912062470005</v>
      </c>
      <c r="AN18" s="64">
        <f t="shared" si="1"/>
        <v>468.58809884770005</v>
      </c>
      <c r="AO18" s="106" t="str">
        <f>'Formulário 2º Bim'!$D$27</f>
        <v>20%</v>
      </c>
      <c r="AP18" s="107">
        <f>'Formulário 2º Bim'!$H$150</f>
        <v>0.1208814</v>
      </c>
      <c r="AQ18" s="107">
        <f t="shared" si="2"/>
        <v>0.32088139999999998</v>
      </c>
      <c r="AR18" s="106">
        <f>'Formulário 2º Bim'!B93</f>
        <v>25</v>
      </c>
      <c r="AS18" s="64">
        <f t="shared" si="3"/>
        <v>11714.702471192501</v>
      </c>
      <c r="AT18" s="108" t="str">
        <f>'Formulário 2º Bim'!$C$8</f>
        <v>PAPELARIA E LIVRARIA OMEGA EIRELI ME -Jandyra</v>
      </c>
      <c r="AU18" s="108" t="str">
        <f>'Formulário 2º Bim'!$C$9</f>
        <v>29.271.264/0001-61</v>
      </c>
      <c r="AV18" s="66" t="str">
        <f>'Formulário 2º Bim'!$W$8</f>
        <v>Centro-Oeste</v>
      </c>
      <c r="AW18" s="66" t="str">
        <f>'Formulário 2º Bim'!$W$9</f>
        <v>Parceira - Base</v>
      </c>
      <c r="AX18" s="108">
        <f>'Formulário 2º Bim'!$C$10</f>
        <v>0</v>
      </c>
      <c r="AY18" s="108">
        <f>'Formulário 2º Bim'!$W$10</f>
        <v>0</v>
      </c>
    </row>
    <row r="19" spans="1:51" ht="12.75" customHeight="1">
      <c r="A19" s="63" t="s">
        <v>96</v>
      </c>
      <c r="B19" s="63" t="s">
        <v>93</v>
      </c>
      <c r="C19" s="64">
        <f>IF('Formulário 2º Bim'!C106="✔",'Formulário 2º Bim'!D106*(1-'Formulário 2º Bim'!$D$114-'Formulário 2º Bim'!$F114),0)</f>
        <v>0</v>
      </c>
      <c r="D19" s="64">
        <f>IF('Formulário 2º Bim'!E106="✔",'Formulário 2º Bim'!F106*(1-'Formulário 2º Bim'!$D$114-'Formulário 2º Bim'!$F114),0)</f>
        <v>0</v>
      </c>
      <c r="E19" s="24"/>
      <c r="F19" s="24"/>
      <c r="G19" s="24"/>
      <c r="H19" s="64">
        <f>IF('Formulário 2º Bim'!G106="✔",'Formulário 2º Bim'!H106*(1-'Formulário 2º Bim'!$D$114-'Formulário 2º Bim'!$F114),0)</f>
        <v>0</v>
      </c>
      <c r="I19" s="24"/>
      <c r="J19" s="64">
        <f>IF('Formulário 2º Bim'!I106="✔",'Formulário 2º Bim'!J106*(1-'Formulário 2º Bim'!$D$114-'Formulário 2º Bim'!$F114),0)</f>
        <v>0</v>
      </c>
      <c r="K19" s="24"/>
      <c r="L19" s="24"/>
      <c r="M19" s="24"/>
      <c r="N19" s="24"/>
      <c r="O19" s="24"/>
      <c r="P19" s="24"/>
      <c r="Q19" s="24"/>
      <c r="R19" s="64">
        <f>IF('Formulário 2º Bim'!M$105="✔",0,IF('Formulário 2º Bim'!M106="✔",'Formulário 2º Bim'!N106*(1-'Formulário 2º Bim'!$D$114-'Formulário 2º Bim'!$F114),0))</f>
        <v>0</v>
      </c>
      <c r="S19" s="24"/>
      <c r="T19" s="24"/>
      <c r="U19" s="24"/>
      <c r="V19" s="24"/>
      <c r="W19" s="24"/>
      <c r="X19" s="64">
        <f>IF('Formulário 2º Bim'!$M$105="✔",IF('Formulário 2º Bim'!M106="✔",'Formulário 2º Bim'!N106,0),0)</f>
        <v>0</v>
      </c>
      <c r="Y19" s="24"/>
      <c r="Z19" s="24"/>
      <c r="AA19" s="24"/>
      <c r="AB19" s="24"/>
      <c r="AC19" s="24"/>
      <c r="AD19" s="64">
        <f>IF('Formulário 2º Bim'!O106="✔",'Formulário 2º Bim'!P106,0)</f>
        <v>0</v>
      </c>
      <c r="AE19" s="64">
        <f>IF('Formulário 2º Bim'!Q106="✔",'Formulário 2º Bim'!R106,0)</f>
        <v>0</v>
      </c>
      <c r="AF19" s="64">
        <f>IF('Formulário 2º Bim'!S106="✔",'Formulário 2º Bim'!T106,0)</f>
        <v>0</v>
      </c>
      <c r="AG19" s="64">
        <f>IF('Formulário 2º Bim'!U106="✔",'Formulário 2º Bim'!V106,0)</f>
        <v>0</v>
      </c>
      <c r="AH19" s="24"/>
      <c r="AI19" s="24"/>
      <c r="AJ19" s="24"/>
      <c r="AK19" s="24"/>
      <c r="AL19" s="64">
        <f>'Formulário 2º Bim'!W106</f>
        <v>0</v>
      </c>
      <c r="AM19" s="64">
        <f t="shared" si="0"/>
        <v>0</v>
      </c>
      <c r="AN19" s="64">
        <f t="shared" si="1"/>
        <v>0</v>
      </c>
      <c r="AO19" s="106" t="str">
        <f>'Formulário 2º Bim'!$D$27</f>
        <v>20%</v>
      </c>
      <c r="AP19" s="107">
        <f>'Formulário 2º Bim'!$H$150</f>
        <v>0.1208814</v>
      </c>
      <c r="AQ19" s="107">
        <f t="shared" si="2"/>
        <v>0.32088139999999998</v>
      </c>
      <c r="AR19" s="106">
        <f>'Formulário 2º Bim'!B106</f>
        <v>0</v>
      </c>
      <c r="AS19" s="64">
        <f t="shared" si="3"/>
        <v>0</v>
      </c>
      <c r="AT19" s="108" t="str">
        <f>'Formulário 2º Bim'!$C$8</f>
        <v>PAPELARIA E LIVRARIA OMEGA EIRELI ME -Jandyra</v>
      </c>
      <c r="AU19" s="108" t="str">
        <f>'Formulário 2º Bim'!$C$9</f>
        <v>29.271.264/0001-61</v>
      </c>
      <c r="AV19" s="66" t="str">
        <f>'Formulário 2º Bim'!$W$8</f>
        <v>Centro-Oeste</v>
      </c>
      <c r="AW19" s="66" t="str">
        <f>'Formulário 2º Bim'!$W$9</f>
        <v>Parceira - Base</v>
      </c>
      <c r="AX19" s="108">
        <f>'Formulário 2º Bim'!$C$10</f>
        <v>0</v>
      </c>
      <c r="AY19" s="108">
        <f>'Formulário 2º Bim'!$W$10</f>
        <v>0</v>
      </c>
    </row>
    <row r="20" spans="1:51" ht="12.75" customHeight="1">
      <c r="A20" s="63" t="s">
        <v>97</v>
      </c>
      <c r="B20" s="63" t="s">
        <v>93</v>
      </c>
      <c r="C20" s="64">
        <f>IF('Formulário 2º Bim'!C107="✔",'Formulário 2º Bim'!D107*(1-'Formulário 2º Bim'!$D$114-'Formulário 2º Bim'!$F115),0)</f>
        <v>0</v>
      </c>
      <c r="D20" s="24"/>
      <c r="E20" s="24"/>
      <c r="F20" s="24"/>
      <c r="G20" s="24"/>
      <c r="H20" s="24"/>
      <c r="I20" s="24"/>
      <c r="J20" s="64">
        <f>IF('Formulário 2º Bim'!I107="✔",'Formulário 2º Bim'!J107*(1-'Formulário 2º Bim'!$D$114-'Formulário 2º Bim'!$F115),0)</f>
        <v>0</v>
      </c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64">
        <f>'Formulário 2º Bim'!W107</f>
        <v>0</v>
      </c>
      <c r="AM20" s="64">
        <f t="shared" si="0"/>
        <v>0</v>
      </c>
      <c r="AN20" s="64">
        <f t="shared" si="1"/>
        <v>0</v>
      </c>
      <c r="AO20" s="106" t="str">
        <f>'Formulário 2º Bim'!$D$27</f>
        <v>20%</v>
      </c>
      <c r="AP20" s="107">
        <f>'Formulário 2º Bim'!$H$150</f>
        <v>0.1208814</v>
      </c>
      <c r="AQ20" s="107">
        <f t="shared" si="2"/>
        <v>0.32088139999999998</v>
      </c>
      <c r="AR20" s="106">
        <f>'Formulário 2º Bim'!B107</f>
        <v>0</v>
      </c>
      <c r="AS20" s="64">
        <f t="shared" si="3"/>
        <v>0</v>
      </c>
      <c r="AT20" s="108" t="str">
        <f>'Formulário 2º Bim'!$C$8</f>
        <v>PAPELARIA E LIVRARIA OMEGA EIRELI ME -Jandyra</v>
      </c>
      <c r="AU20" s="108" t="str">
        <f>'Formulário 2º Bim'!$C$9</f>
        <v>29.271.264/0001-61</v>
      </c>
      <c r="AV20" s="66" t="str">
        <f>'Formulário 2º Bim'!$W$8</f>
        <v>Centro-Oeste</v>
      </c>
      <c r="AW20" s="66" t="str">
        <f>'Formulário 2º Bim'!$W$9</f>
        <v>Parceira - Base</v>
      </c>
      <c r="AX20" s="108">
        <f>'Formulário 2º Bim'!$C$10</f>
        <v>0</v>
      </c>
      <c r="AY20" s="108">
        <f>'Formulário 2º Bim'!$W$10</f>
        <v>0</v>
      </c>
    </row>
    <row r="21" spans="1:51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</row>
    <row r="22" spans="1:51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</row>
    <row r="23" spans="1:51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</row>
    <row r="24" spans="1:51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</row>
    <row r="25" spans="1:51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</row>
    <row r="26" spans="1:51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</row>
    <row r="27" spans="1:51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</row>
    <row r="28" spans="1:51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</row>
    <row r="29" spans="1:51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</row>
    <row r="30" spans="1:51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</row>
    <row r="31" spans="1:51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</row>
    <row r="32" spans="1:51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</row>
    <row r="33" spans="1:51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</row>
    <row r="34" spans="1:51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</row>
    <row r="35" spans="1:51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</row>
    <row r="36" spans="1:51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</row>
    <row r="37" spans="1:51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</row>
    <row r="38" spans="1:51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</row>
    <row r="39" spans="1:51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</row>
    <row r="40" spans="1:51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</row>
    <row r="41" spans="1:51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</row>
    <row r="42" spans="1:51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</row>
    <row r="43" spans="1:51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</row>
    <row r="44" spans="1:51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</row>
    <row r="45" spans="1:51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</row>
    <row r="46" spans="1:51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</row>
    <row r="47" spans="1:51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</row>
    <row r="48" spans="1:51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</row>
    <row r="49" spans="1:51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</row>
    <row r="50" spans="1:51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</row>
    <row r="51" spans="1:51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</row>
    <row r="52" spans="1:51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</row>
    <row r="53" spans="1:51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</row>
    <row r="54" spans="1:51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</row>
    <row r="55" spans="1:51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</row>
    <row r="56" spans="1:51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</row>
    <row r="57" spans="1:51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</row>
    <row r="58" spans="1:51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</row>
    <row r="59" spans="1:51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</row>
    <row r="60" spans="1:51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</row>
    <row r="61" spans="1:51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</row>
    <row r="62" spans="1:51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</row>
    <row r="63" spans="1:51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</row>
    <row r="64" spans="1:51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</row>
    <row r="65" spans="1:51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</row>
    <row r="66" spans="1:51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</row>
    <row r="67" spans="1:51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</row>
    <row r="68" spans="1:51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</row>
    <row r="69" spans="1:51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</row>
    <row r="70" spans="1:51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</row>
    <row r="71" spans="1:51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</row>
    <row r="72" spans="1:51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</row>
    <row r="73" spans="1:51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</row>
    <row r="74" spans="1:51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</row>
    <row r="75" spans="1:51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</row>
    <row r="76" spans="1:51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</row>
    <row r="77" spans="1:51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</row>
    <row r="78" spans="1:51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</row>
    <row r="79" spans="1:51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</row>
    <row r="80" spans="1:51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</row>
    <row r="81" spans="1:51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</row>
    <row r="82" spans="1:51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</row>
    <row r="83" spans="1:51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</row>
    <row r="84" spans="1:51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</row>
    <row r="85" spans="1:51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</row>
    <row r="86" spans="1:51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</row>
    <row r="87" spans="1:51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</row>
    <row r="88" spans="1:51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</row>
    <row r="89" spans="1:51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</row>
    <row r="90" spans="1:51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</row>
    <row r="91" spans="1:51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</row>
    <row r="92" spans="1:51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</row>
    <row r="93" spans="1:51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</row>
    <row r="94" spans="1:51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</row>
    <row r="95" spans="1:51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</row>
    <row r="96" spans="1:51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</row>
    <row r="97" spans="1:51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</row>
    <row r="98" spans="1:51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</row>
    <row r="99" spans="1:51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</row>
    <row r="100" spans="1:51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</row>
    <row r="101" spans="1:51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</row>
    <row r="102" spans="1:51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</row>
    <row r="103" spans="1:51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</row>
    <row r="104" spans="1:51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</row>
    <row r="105" spans="1:51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</row>
    <row r="106" spans="1:51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</row>
    <row r="107" spans="1:51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</row>
    <row r="108" spans="1:51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</row>
    <row r="109" spans="1:51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</row>
    <row r="110" spans="1:51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</row>
    <row r="111" spans="1:51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</row>
    <row r="112" spans="1:51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</row>
    <row r="113" spans="1:51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</row>
    <row r="114" spans="1:51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</row>
    <row r="115" spans="1:51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</row>
    <row r="116" spans="1:51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</row>
    <row r="117" spans="1:51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</row>
    <row r="118" spans="1:51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</row>
    <row r="119" spans="1:51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</row>
    <row r="120" spans="1:51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</row>
    <row r="121" spans="1:51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</row>
    <row r="122" spans="1:51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</row>
    <row r="123" spans="1:51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</row>
    <row r="124" spans="1:51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</row>
    <row r="125" spans="1:51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</row>
    <row r="126" spans="1:51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</row>
    <row r="127" spans="1:51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</row>
    <row r="128" spans="1:51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</row>
    <row r="129" spans="1:51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</row>
    <row r="130" spans="1:51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</row>
    <row r="131" spans="1:51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</row>
    <row r="132" spans="1:51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</row>
    <row r="133" spans="1:51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</row>
    <row r="134" spans="1:51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</row>
    <row r="135" spans="1:51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</row>
    <row r="136" spans="1:51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</row>
    <row r="137" spans="1:51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</row>
    <row r="138" spans="1:51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</row>
    <row r="139" spans="1:51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</row>
    <row r="140" spans="1:51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</row>
    <row r="141" spans="1:51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</row>
    <row r="142" spans="1:51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</row>
    <row r="143" spans="1:51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</row>
    <row r="144" spans="1:51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</row>
    <row r="145" spans="1:51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</row>
    <row r="146" spans="1:51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</row>
    <row r="147" spans="1:51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</row>
    <row r="148" spans="1:51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</row>
    <row r="149" spans="1:51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</row>
    <row r="150" spans="1:51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</row>
    <row r="151" spans="1:51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</row>
    <row r="152" spans="1:51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</row>
    <row r="153" spans="1:51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</row>
    <row r="154" spans="1:51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</row>
    <row r="155" spans="1:51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</row>
    <row r="156" spans="1:51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</row>
    <row r="157" spans="1:51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</row>
    <row r="158" spans="1:51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</row>
    <row r="159" spans="1:51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</row>
    <row r="160" spans="1:51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</row>
    <row r="161" spans="1:51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</row>
    <row r="162" spans="1:51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</row>
    <row r="163" spans="1:51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</row>
    <row r="164" spans="1:51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</row>
    <row r="165" spans="1:51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</row>
    <row r="166" spans="1:51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</row>
    <row r="167" spans="1:51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</row>
    <row r="168" spans="1:51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</row>
    <row r="169" spans="1:51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</row>
    <row r="170" spans="1:51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</row>
    <row r="171" spans="1:51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</row>
    <row r="172" spans="1:51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</row>
    <row r="173" spans="1:51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</row>
    <row r="174" spans="1:51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</row>
    <row r="175" spans="1:51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</row>
    <row r="176" spans="1:51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</row>
    <row r="177" spans="1:51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</row>
    <row r="178" spans="1:51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</row>
    <row r="179" spans="1:51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</row>
    <row r="180" spans="1:51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</row>
    <row r="181" spans="1:51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</row>
    <row r="182" spans="1:51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</row>
    <row r="183" spans="1:51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</row>
    <row r="184" spans="1:51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</row>
    <row r="185" spans="1:51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</row>
    <row r="186" spans="1:51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</row>
    <row r="187" spans="1:51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</row>
    <row r="188" spans="1:51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</row>
    <row r="189" spans="1:51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</row>
    <row r="190" spans="1:51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</row>
    <row r="191" spans="1:51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</row>
    <row r="192" spans="1:51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</row>
    <row r="193" spans="1:51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</row>
    <row r="194" spans="1:51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</row>
    <row r="195" spans="1:51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</row>
    <row r="196" spans="1:51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</row>
    <row r="197" spans="1:51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</row>
    <row r="198" spans="1:51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</row>
    <row r="199" spans="1:51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</row>
    <row r="200" spans="1:51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</row>
    <row r="201" spans="1:51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</row>
    <row r="202" spans="1:51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</row>
    <row r="203" spans="1:51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</row>
    <row r="204" spans="1:51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</row>
    <row r="205" spans="1:51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</row>
    <row r="206" spans="1:51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</row>
    <row r="207" spans="1:51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</row>
    <row r="208" spans="1:51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</row>
    <row r="209" spans="1:51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</row>
    <row r="210" spans="1:51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</row>
    <row r="211" spans="1:51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</row>
    <row r="212" spans="1:51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</row>
    <row r="213" spans="1:51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</row>
    <row r="214" spans="1:51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</row>
    <row r="215" spans="1:51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</row>
    <row r="216" spans="1:51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</row>
    <row r="217" spans="1:51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</row>
    <row r="218" spans="1:51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</row>
    <row r="219" spans="1:51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</row>
    <row r="220" spans="1:51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</row>
    <row r="221" spans="1:51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</row>
    <row r="222" spans="1:51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</row>
    <row r="223" spans="1:51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</row>
    <row r="224" spans="1:51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</row>
    <row r="225" spans="1:51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</row>
    <row r="226" spans="1:51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</row>
    <row r="227" spans="1:51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</row>
    <row r="228" spans="1:51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</row>
    <row r="229" spans="1:51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</row>
    <row r="230" spans="1:51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</row>
    <row r="231" spans="1:51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</row>
    <row r="232" spans="1:51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</row>
    <row r="233" spans="1:51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</row>
    <row r="234" spans="1:51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</row>
    <row r="235" spans="1:51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</row>
    <row r="236" spans="1:51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</row>
    <row r="237" spans="1:51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</row>
    <row r="238" spans="1:51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</row>
    <row r="239" spans="1:51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</row>
    <row r="240" spans="1:51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</row>
    <row r="241" spans="1:51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</row>
    <row r="242" spans="1:51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</row>
    <row r="243" spans="1:51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</row>
    <row r="244" spans="1:51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</row>
    <row r="245" spans="1:51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</row>
    <row r="246" spans="1:51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</row>
    <row r="247" spans="1:51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</row>
    <row r="248" spans="1:51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</row>
    <row r="249" spans="1:51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</row>
    <row r="250" spans="1:51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</row>
    <row r="251" spans="1:51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</row>
    <row r="252" spans="1:51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</row>
    <row r="253" spans="1:51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</row>
    <row r="254" spans="1:51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</row>
    <row r="255" spans="1:51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</row>
    <row r="256" spans="1:51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</row>
    <row r="257" spans="1:51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</row>
    <row r="258" spans="1:51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</row>
    <row r="259" spans="1:51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</row>
    <row r="260" spans="1:51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</row>
    <row r="262" spans="1:51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</row>
    <row r="263" spans="1:51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</row>
    <row r="264" spans="1:51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</row>
    <row r="265" spans="1:51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</row>
    <row r="266" spans="1:51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</row>
    <row r="267" spans="1:51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</row>
    <row r="268" spans="1:51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</row>
    <row r="269" spans="1:51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</row>
    <row r="270" spans="1:51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</row>
    <row r="271" spans="1:51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</row>
    <row r="272" spans="1:51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</row>
    <row r="273" spans="1:51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</row>
    <row r="274" spans="1:51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</row>
    <row r="275" spans="1:51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</row>
    <row r="276" spans="1:51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</row>
    <row r="277" spans="1:51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</row>
    <row r="278" spans="1:51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</row>
    <row r="279" spans="1:51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</row>
    <row r="280" spans="1:51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</row>
    <row r="281" spans="1:51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</row>
    <row r="282" spans="1:51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</row>
    <row r="283" spans="1:51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</row>
    <row r="284" spans="1:51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</row>
    <row r="285" spans="1:51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</row>
    <row r="286" spans="1:51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</row>
    <row r="287" spans="1:51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</row>
    <row r="288" spans="1:51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</row>
    <row r="289" spans="1:51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</row>
    <row r="290" spans="1:51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</row>
    <row r="291" spans="1:51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</row>
    <row r="292" spans="1:51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</row>
    <row r="293" spans="1:51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</row>
    <row r="294" spans="1:51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</row>
    <row r="295" spans="1:51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</row>
    <row r="296" spans="1:51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</row>
    <row r="297" spans="1:51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</row>
    <row r="298" spans="1:51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</row>
    <row r="299" spans="1:51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</row>
    <row r="300" spans="1:51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</row>
    <row r="301" spans="1:51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</row>
    <row r="302" spans="1:51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</row>
    <row r="303" spans="1:51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</row>
    <row r="304" spans="1:51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</row>
    <row r="305" spans="1:51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</row>
    <row r="306" spans="1:51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</row>
    <row r="307" spans="1:51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</row>
    <row r="308" spans="1:51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</row>
    <row r="309" spans="1:51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</row>
    <row r="310" spans="1:51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</row>
    <row r="311" spans="1:51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</row>
    <row r="312" spans="1:51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</row>
    <row r="313" spans="1:51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</row>
    <row r="314" spans="1:51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</row>
    <row r="315" spans="1:51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</row>
    <row r="316" spans="1:51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</row>
    <row r="317" spans="1:51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</row>
    <row r="318" spans="1:51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</row>
    <row r="319" spans="1:51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</row>
    <row r="320" spans="1:51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</row>
    <row r="321" spans="1:51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</row>
    <row r="322" spans="1:51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</row>
    <row r="323" spans="1:51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</row>
    <row r="324" spans="1:51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</row>
    <row r="325" spans="1:51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</row>
    <row r="326" spans="1:51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</row>
    <row r="327" spans="1:51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</row>
    <row r="328" spans="1:51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</row>
    <row r="329" spans="1:51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</row>
    <row r="330" spans="1:51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</row>
    <row r="331" spans="1:51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</row>
    <row r="332" spans="1:51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</row>
    <row r="333" spans="1:51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</row>
    <row r="334" spans="1:51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</row>
    <row r="335" spans="1:51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</row>
    <row r="336" spans="1:51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</row>
    <row r="337" spans="1:51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</row>
    <row r="338" spans="1:51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</row>
    <row r="339" spans="1:51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</row>
    <row r="340" spans="1:51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</row>
    <row r="341" spans="1:51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</row>
    <row r="342" spans="1:51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</row>
    <row r="343" spans="1:51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</row>
    <row r="344" spans="1:51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</row>
    <row r="345" spans="1:51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</row>
    <row r="346" spans="1:51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</row>
    <row r="347" spans="1:51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</row>
    <row r="348" spans="1:51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</row>
    <row r="349" spans="1:51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</row>
    <row r="350" spans="1:51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</row>
    <row r="351" spans="1:51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</row>
    <row r="352" spans="1:51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</row>
    <row r="353" spans="1:51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</row>
    <row r="354" spans="1:51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</row>
    <row r="355" spans="1:51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</row>
    <row r="356" spans="1:51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</row>
    <row r="357" spans="1:51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</row>
    <row r="358" spans="1:51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</row>
    <row r="359" spans="1:51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</row>
    <row r="360" spans="1:51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</row>
    <row r="361" spans="1:51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</row>
    <row r="362" spans="1:51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</row>
    <row r="363" spans="1:51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</row>
    <row r="364" spans="1:51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</row>
    <row r="365" spans="1:51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</row>
    <row r="366" spans="1:51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</row>
    <row r="367" spans="1:51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</row>
    <row r="368" spans="1:51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</row>
    <row r="369" spans="1:51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</row>
    <row r="370" spans="1:51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</row>
    <row r="371" spans="1:51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</row>
    <row r="372" spans="1:51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</row>
    <row r="373" spans="1:51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</row>
    <row r="374" spans="1:51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</row>
    <row r="375" spans="1:51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</row>
    <row r="376" spans="1:51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</row>
    <row r="377" spans="1:51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</row>
    <row r="378" spans="1:51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</row>
    <row r="379" spans="1:51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</row>
    <row r="380" spans="1:51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</row>
    <row r="381" spans="1:51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</row>
    <row r="382" spans="1:51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</row>
    <row r="383" spans="1:51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</row>
    <row r="384" spans="1:51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</row>
    <row r="385" spans="1:51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</row>
    <row r="386" spans="1:51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</row>
    <row r="387" spans="1:51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</row>
    <row r="388" spans="1:51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</row>
    <row r="389" spans="1:51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</row>
    <row r="390" spans="1:51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</row>
    <row r="391" spans="1:51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</row>
    <row r="392" spans="1:51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</row>
    <row r="393" spans="1:51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</row>
    <row r="394" spans="1:51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</row>
    <row r="395" spans="1:51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</row>
    <row r="396" spans="1:51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</row>
    <row r="397" spans="1:51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</row>
    <row r="398" spans="1:51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</row>
    <row r="399" spans="1:51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</row>
    <row r="400" spans="1:51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</row>
    <row r="401" spans="1:51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</row>
    <row r="402" spans="1:51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</row>
    <row r="403" spans="1:51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</row>
    <row r="404" spans="1:51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</row>
    <row r="405" spans="1:51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</row>
    <row r="406" spans="1:51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</row>
    <row r="407" spans="1:51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</row>
    <row r="408" spans="1:51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</row>
    <row r="409" spans="1:51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</row>
    <row r="410" spans="1:51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</row>
    <row r="411" spans="1:51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</row>
    <row r="412" spans="1:51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</row>
    <row r="413" spans="1:51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</row>
    <row r="414" spans="1:51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</row>
    <row r="415" spans="1:51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</row>
    <row r="416" spans="1:51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</row>
    <row r="417" spans="1:51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</row>
    <row r="418" spans="1:51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</row>
    <row r="419" spans="1:51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</row>
    <row r="420" spans="1:51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</row>
    <row r="421" spans="1:51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</row>
    <row r="422" spans="1:51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</row>
    <row r="423" spans="1:51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</row>
    <row r="424" spans="1:51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</row>
    <row r="425" spans="1:51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</row>
    <row r="426" spans="1:51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</row>
    <row r="427" spans="1:51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</row>
    <row r="428" spans="1:51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</row>
    <row r="429" spans="1:51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</row>
    <row r="430" spans="1:51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</row>
    <row r="431" spans="1:51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</row>
    <row r="432" spans="1:51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</row>
    <row r="433" spans="1:51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</row>
    <row r="434" spans="1:51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</row>
    <row r="435" spans="1:51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</row>
    <row r="436" spans="1:51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</row>
    <row r="437" spans="1:51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</row>
    <row r="438" spans="1:51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</row>
    <row r="439" spans="1:51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</row>
    <row r="440" spans="1:51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</row>
    <row r="441" spans="1:51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</row>
    <row r="442" spans="1:51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</row>
    <row r="443" spans="1:51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</row>
    <row r="444" spans="1:51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</row>
    <row r="445" spans="1:51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</row>
    <row r="446" spans="1:51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</row>
    <row r="447" spans="1:51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</row>
    <row r="448" spans="1:51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</row>
    <row r="449" spans="1:51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</row>
    <row r="450" spans="1:51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</row>
    <row r="451" spans="1:51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</row>
    <row r="452" spans="1:51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</row>
    <row r="453" spans="1:51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</row>
    <row r="454" spans="1:51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</row>
    <row r="455" spans="1:51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</row>
    <row r="456" spans="1:51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</row>
    <row r="457" spans="1:51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</row>
    <row r="458" spans="1:51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</row>
    <row r="459" spans="1:51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</row>
    <row r="460" spans="1:51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</row>
    <row r="461" spans="1:51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</row>
    <row r="462" spans="1:51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</row>
    <row r="463" spans="1:51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</row>
    <row r="464" spans="1:51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</row>
    <row r="465" spans="1:51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</row>
    <row r="466" spans="1:51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</row>
    <row r="467" spans="1:51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</row>
    <row r="468" spans="1:51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</row>
    <row r="469" spans="1:51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</row>
    <row r="470" spans="1:51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</row>
    <row r="471" spans="1:51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</row>
    <row r="472" spans="1:51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</row>
    <row r="473" spans="1:51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</row>
    <row r="474" spans="1:51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</row>
    <row r="475" spans="1:51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</row>
    <row r="476" spans="1:51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</row>
    <row r="477" spans="1:51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</row>
    <row r="478" spans="1:51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</row>
    <row r="479" spans="1:51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</row>
    <row r="480" spans="1:51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</row>
    <row r="481" spans="1:51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</row>
    <row r="482" spans="1:51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</row>
    <row r="483" spans="1:51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</row>
    <row r="484" spans="1:51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</row>
    <row r="485" spans="1:51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</row>
    <row r="486" spans="1:51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</row>
    <row r="487" spans="1:51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</row>
    <row r="488" spans="1:51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</row>
    <row r="489" spans="1:51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</row>
    <row r="490" spans="1:51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</row>
    <row r="491" spans="1:51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</row>
    <row r="492" spans="1:51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</row>
    <row r="493" spans="1:51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</row>
    <row r="494" spans="1:51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</row>
    <row r="495" spans="1:51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</row>
    <row r="496" spans="1:51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</row>
    <row r="497" spans="1:51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</row>
    <row r="498" spans="1:51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</row>
    <row r="499" spans="1:51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</row>
    <row r="500" spans="1:51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</row>
    <row r="501" spans="1:51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</row>
    <row r="502" spans="1:51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</row>
    <row r="503" spans="1:51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</row>
    <row r="504" spans="1:51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</row>
    <row r="505" spans="1:51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</row>
    <row r="506" spans="1:51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</row>
    <row r="507" spans="1:51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</row>
    <row r="508" spans="1:51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</row>
    <row r="509" spans="1:51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</row>
    <row r="510" spans="1:51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</row>
    <row r="511" spans="1:51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</row>
    <row r="512" spans="1:51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</row>
    <row r="513" spans="1:51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</row>
    <row r="514" spans="1:51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</row>
    <row r="515" spans="1:51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</row>
    <row r="516" spans="1:51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</row>
    <row r="517" spans="1:51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</row>
    <row r="518" spans="1:51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</row>
    <row r="519" spans="1:51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</row>
    <row r="520" spans="1:51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</row>
    <row r="521" spans="1:51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</row>
    <row r="522" spans="1:51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</row>
    <row r="523" spans="1:51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</row>
    <row r="524" spans="1:51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</row>
    <row r="525" spans="1:51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</row>
    <row r="526" spans="1:51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</row>
    <row r="527" spans="1:51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</row>
    <row r="528" spans="1:51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</row>
    <row r="529" spans="1:51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</row>
    <row r="530" spans="1:51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</row>
    <row r="531" spans="1:51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</row>
    <row r="532" spans="1:51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</row>
    <row r="533" spans="1:51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</row>
    <row r="534" spans="1:51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</row>
    <row r="535" spans="1:51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</row>
    <row r="536" spans="1:51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</row>
    <row r="537" spans="1:51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</row>
    <row r="538" spans="1:51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</row>
    <row r="539" spans="1:51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</row>
    <row r="540" spans="1:51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</row>
    <row r="541" spans="1:51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</row>
    <row r="542" spans="1:51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</row>
    <row r="543" spans="1:51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</row>
    <row r="544" spans="1:51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</row>
    <row r="545" spans="1:51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</row>
    <row r="546" spans="1:51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</row>
    <row r="547" spans="1:51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</row>
    <row r="548" spans="1:51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</row>
    <row r="549" spans="1:51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</row>
    <row r="550" spans="1:51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</row>
    <row r="551" spans="1:51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</row>
    <row r="552" spans="1:51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</row>
    <row r="553" spans="1:51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</row>
    <row r="554" spans="1:51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</row>
    <row r="555" spans="1:51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</row>
    <row r="556" spans="1:51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</row>
    <row r="557" spans="1:51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</row>
    <row r="558" spans="1:51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</row>
    <row r="559" spans="1:51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</row>
    <row r="560" spans="1:51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</row>
    <row r="561" spans="1:51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</row>
    <row r="562" spans="1:51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</row>
    <row r="563" spans="1:51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</row>
    <row r="564" spans="1:51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</row>
    <row r="565" spans="1:51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</row>
    <row r="566" spans="1:51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</row>
    <row r="567" spans="1:51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</row>
    <row r="568" spans="1:51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</row>
    <row r="569" spans="1:51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</row>
    <row r="570" spans="1:51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</row>
    <row r="571" spans="1:51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</row>
    <row r="572" spans="1:51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</row>
    <row r="573" spans="1:51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</row>
    <row r="574" spans="1:51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</row>
    <row r="575" spans="1:51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</row>
    <row r="576" spans="1:51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</row>
    <row r="577" spans="1:51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</row>
    <row r="578" spans="1:51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</row>
    <row r="579" spans="1:51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</row>
    <row r="580" spans="1:51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</row>
    <row r="581" spans="1:51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</row>
    <row r="582" spans="1:51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</row>
    <row r="583" spans="1:51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</row>
    <row r="584" spans="1:51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</row>
    <row r="585" spans="1:51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</row>
    <row r="586" spans="1:51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</row>
    <row r="587" spans="1:51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</row>
    <row r="588" spans="1:51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</row>
    <row r="589" spans="1:51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</row>
    <row r="590" spans="1:51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</row>
    <row r="591" spans="1:51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</row>
    <row r="592" spans="1:51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</row>
    <row r="593" spans="1:51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</row>
    <row r="594" spans="1:51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</row>
    <row r="595" spans="1:51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</row>
    <row r="596" spans="1:51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</row>
    <row r="597" spans="1:51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</row>
    <row r="598" spans="1:51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</row>
    <row r="599" spans="1:51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</row>
    <row r="600" spans="1:51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</row>
    <row r="601" spans="1:51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</row>
    <row r="602" spans="1:51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</row>
    <row r="603" spans="1:51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</row>
    <row r="604" spans="1:51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</row>
    <row r="605" spans="1:51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</row>
    <row r="606" spans="1:51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</row>
    <row r="607" spans="1:51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</row>
    <row r="608" spans="1:51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</row>
    <row r="609" spans="1:51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</row>
    <row r="610" spans="1:51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</row>
    <row r="611" spans="1:51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</row>
    <row r="612" spans="1:51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</row>
    <row r="613" spans="1:51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</row>
    <row r="614" spans="1:51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</row>
    <row r="615" spans="1:51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</row>
    <row r="616" spans="1:51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</row>
    <row r="617" spans="1:51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</row>
    <row r="618" spans="1:51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</row>
    <row r="619" spans="1:51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</row>
    <row r="620" spans="1:51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</row>
    <row r="621" spans="1:51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</row>
    <row r="622" spans="1:51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</row>
    <row r="623" spans="1:51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</row>
    <row r="624" spans="1:51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</row>
    <row r="625" spans="1:51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</row>
    <row r="626" spans="1:51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</row>
    <row r="627" spans="1:51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</row>
    <row r="628" spans="1:51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</row>
    <row r="629" spans="1:51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</row>
    <row r="630" spans="1:51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</row>
    <row r="631" spans="1:51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</row>
    <row r="632" spans="1:51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</row>
    <row r="633" spans="1:51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</row>
    <row r="634" spans="1:51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</row>
    <row r="635" spans="1:51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</row>
    <row r="636" spans="1:51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</row>
    <row r="637" spans="1:51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</row>
    <row r="638" spans="1:51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</row>
    <row r="639" spans="1:51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</row>
    <row r="640" spans="1:51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</row>
    <row r="641" spans="1:51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</row>
    <row r="642" spans="1:51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</row>
    <row r="643" spans="1:51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</row>
    <row r="644" spans="1:51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</row>
    <row r="645" spans="1:51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</row>
    <row r="646" spans="1:51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</row>
    <row r="647" spans="1:51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</row>
    <row r="648" spans="1:51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</row>
    <row r="649" spans="1:51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</row>
    <row r="650" spans="1:51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</row>
    <row r="651" spans="1:51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</row>
    <row r="652" spans="1:51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</row>
    <row r="653" spans="1:51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</row>
    <row r="654" spans="1:51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</row>
    <row r="655" spans="1:51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</row>
    <row r="656" spans="1:51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</row>
    <row r="657" spans="1:51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</row>
    <row r="658" spans="1:51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</row>
    <row r="659" spans="1:51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</row>
    <row r="660" spans="1:51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</row>
    <row r="661" spans="1:51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</row>
    <row r="662" spans="1:51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</row>
    <row r="663" spans="1:51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</row>
    <row r="664" spans="1:51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</row>
    <row r="665" spans="1:51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</row>
    <row r="666" spans="1:51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</row>
    <row r="667" spans="1:51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</row>
    <row r="668" spans="1:51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</row>
    <row r="669" spans="1:51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</row>
    <row r="670" spans="1:51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</row>
    <row r="671" spans="1:51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</row>
    <row r="672" spans="1:51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</row>
    <row r="673" spans="1:51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</row>
    <row r="674" spans="1:51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</row>
    <row r="675" spans="1:51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</row>
    <row r="676" spans="1:51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</row>
    <row r="677" spans="1:51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</row>
    <row r="678" spans="1:51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</row>
    <row r="679" spans="1:51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</row>
    <row r="680" spans="1:51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</row>
    <row r="681" spans="1:51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</row>
    <row r="682" spans="1:51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</row>
    <row r="683" spans="1:51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</row>
    <row r="684" spans="1:51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</row>
    <row r="685" spans="1:51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</row>
    <row r="686" spans="1:51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</row>
    <row r="687" spans="1:51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</row>
    <row r="688" spans="1:51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</row>
    <row r="689" spans="1:51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</row>
    <row r="690" spans="1:51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</row>
    <row r="691" spans="1:51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</row>
    <row r="692" spans="1:51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</row>
    <row r="693" spans="1:51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</row>
    <row r="694" spans="1:51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</row>
    <row r="695" spans="1:51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</row>
    <row r="696" spans="1:51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</row>
    <row r="697" spans="1:51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</row>
    <row r="698" spans="1:51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</row>
    <row r="699" spans="1:51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</row>
    <row r="700" spans="1:51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</row>
    <row r="701" spans="1:51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</row>
    <row r="702" spans="1:51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</row>
    <row r="703" spans="1:51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</row>
    <row r="704" spans="1:51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</row>
    <row r="705" spans="1:51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</row>
    <row r="706" spans="1:51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</row>
    <row r="707" spans="1:51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</row>
    <row r="708" spans="1:51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</row>
    <row r="709" spans="1:51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</row>
    <row r="710" spans="1:51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</row>
    <row r="711" spans="1:51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</row>
    <row r="712" spans="1:51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</row>
    <row r="713" spans="1:51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</row>
    <row r="714" spans="1:51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</row>
    <row r="715" spans="1:51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</row>
    <row r="716" spans="1:51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</row>
    <row r="717" spans="1:51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</row>
    <row r="718" spans="1:51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</row>
    <row r="719" spans="1:51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</row>
    <row r="720" spans="1:51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</row>
    <row r="721" spans="1:51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</row>
    <row r="722" spans="1:51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</row>
    <row r="723" spans="1:51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</row>
    <row r="724" spans="1:51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</row>
    <row r="725" spans="1:51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</row>
    <row r="726" spans="1:51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</row>
    <row r="727" spans="1:51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</row>
    <row r="728" spans="1:51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</row>
    <row r="729" spans="1:51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</row>
    <row r="730" spans="1:51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</row>
    <row r="731" spans="1:51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</row>
    <row r="732" spans="1:51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</row>
    <row r="733" spans="1:51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</row>
    <row r="734" spans="1:51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</row>
    <row r="735" spans="1:51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</row>
    <row r="736" spans="1:51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</row>
    <row r="737" spans="1:51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</row>
    <row r="738" spans="1:51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</row>
    <row r="739" spans="1:51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</row>
    <row r="740" spans="1:51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</row>
    <row r="741" spans="1:51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</row>
    <row r="742" spans="1:51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</row>
    <row r="743" spans="1:51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</row>
    <row r="744" spans="1:51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</row>
    <row r="745" spans="1:51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</row>
    <row r="746" spans="1:51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</row>
    <row r="747" spans="1:51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</row>
    <row r="748" spans="1:51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</row>
    <row r="749" spans="1:51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</row>
    <row r="750" spans="1:51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</row>
    <row r="751" spans="1:51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</row>
    <row r="752" spans="1:51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</row>
    <row r="753" spans="1:51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</row>
    <row r="754" spans="1:51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</row>
    <row r="755" spans="1:51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</row>
    <row r="756" spans="1:51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</row>
    <row r="757" spans="1:51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</row>
    <row r="758" spans="1:51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</row>
    <row r="759" spans="1:51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</row>
    <row r="760" spans="1:51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</row>
    <row r="761" spans="1:51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</row>
    <row r="762" spans="1:51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</row>
    <row r="763" spans="1:51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</row>
    <row r="764" spans="1:51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</row>
    <row r="765" spans="1:51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</row>
    <row r="766" spans="1:51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</row>
    <row r="767" spans="1:51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</row>
    <row r="768" spans="1:51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</row>
    <row r="769" spans="1:51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</row>
    <row r="770" spans="1:51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</row>
    <row r="771" spans="1:51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</row>
    <row r="772" spans="1:51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</row>
    <row r="773" spans="1:51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</row>
    <row r="774" spans="1:51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</row>
    <row r="775" spans="1:51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</row>
    <row r="776" spans="1:51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</row>
    <row r="777" spans="1:51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</row>
    <row r="778" spans="1:51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</row>
    <row r="779" spans="1:51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</row>
    <row r="780" spans="1:51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</row>
    <row r="781" spans="1:51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</row>
    <row r="782" spans="1:51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</row>
    <row r="783" spans="1:51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</row>
    <row r="784" spans="1:51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</row>
    <row r="785" spans="1:51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</row>
    <row r="786" spans="1:51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</row>
    <row r="787" spans="1:51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</row>
    <row r="788" spans="1:51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</row>
    <row r="789" spans="1:51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</row>
    <row r="790" spans="1:51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</row>
    <row r="791" spans="1:51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</row>
    <row r="792" spans="1:51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</row>
    <row r="793" spans="1:51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</row>
    <row r="794" spans="1:51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</row>
    <row r="795" spans="1:51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</row>
    <row r="796" spans="1:51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</row>
    <row r="797" spans="1:51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</row>
    <row r="798" spans="1:51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</row>
    <row r="799" spans="1:51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</row>
    <row r="800" spans="1:51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</row>
    <row r="801" spans="1:51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</row>
    <row r="802" spans="1:51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</row>
    <row r="803" spans="1:51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</row>
    <row r="804" spans="1:51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</row>
    <row r="805" spans="1:51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</row>
    <row r="806" spans="1:51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</row>
    <row r="807" spans="1:51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</row>
    <row r="808" spans="1:51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</row>
    <row r="809" spans="1:51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</row>
    <row r="810" spans="1:51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</row>
    <row r="811" spans="1:51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</row>
    <row r="812" spans="1:51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</row>
    <row r="813" spans="1:51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</row>
    <row r="814" spans="1:51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</row>
    <row r="815" spans="1:51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</row>
    <row r="816" spans="1:51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</row>
    <row r="817" spans="1:51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</row>
    <row r="818" spans="1:51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</row>
    <row r="819" spans="1:51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</row>
    <row r="820" spans="1:51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</row>
    <row r="821" spans="1:51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</row>
    <row r="822" spans="1:51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</row>
    <row r="823" spans="1:51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</row>
    <row r="824" spans="1:51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</row>
    <row r="825" spans="1:51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</row>
    <row r="826" spans="1:51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</row>
    <row r="827" spans="1:51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</row>
    <row r="828" spans="1:51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</row>
    <row r="829" spans="1:51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</row>
    <row r="830" spans="1:51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</row>
    <row r="831" spans="1:51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</row>
    <row r="832" spans="1:51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</row>
    <row r="833" spans="1:51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</row>
    <row r="834" spans="1:51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</row>
    <row r="835" spans="1:51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</row>
    <row r="836" spans="1:51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</row>
    <row r="837" spans="1:51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</row>
    <row r="838" spans="1:51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</row>
    <row r="839" spans="1:51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</row>
    <row r="840" spans="1:51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</row>
    <row r="841" spans="1:51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</row>
    <row r="842" spans="1:51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</row>
    <row r="843" spans="1:51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</row>
    <row r="844" spans="1:51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</row>
    <row r="845" spans="1:51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</row>
    <row r="846" spans="1:51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</row>
    <row r="847" spans="1:51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</row>
    <row r="848" spans="1:51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</row>
    <row r="849" spans="1:51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</row>
    <row r="850" spans="1:51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</row>
    <row r="851" spans="1:51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</row>
    <row r="852" spans="1:51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</row>
    <row r="853" spans="1:51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</row>
    <row r="854" spans="1:51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</row>
    <row r="855" spans="1:51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</row>
    <row r="856" spans="1:51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</row>
    <row r="857" spans="1:51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</row>
    <row r="858" spans="1:51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</row>
    <row r="859" spans="1:51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</row>
    <row r="860" spans="1:51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</row>
    <row r="861" spans="1:51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</row>
    <row r="862" spans="1:51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</row>
    <row r="863" spans="1:51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</row>
    <row r="864" spans="1:51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</row>
    <row r="865" spans="1:51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</row>
    <row r="866" spans="1:51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</row>
    <row r="867" spans="1:51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</row>
    <row r="868" spans="1:51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</row>
    <row r="869" spans="1:51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</row>
    <row r="870" spans="1:51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</row>
    <row r="871" spans="1:51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</row>
    <row r="872" spans="1:51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</row>
    <row r="873" spans="1:51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</row>
    <row r="874" spans="1:51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</row>
    <row r="875" spans="1:51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</row>
    <row r="876" spans="1:51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</row>
    <row r="877" spans="1:51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</row>
    <row r="878" spans="1:51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</row>
    <row r="879" spans="1:51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</row>
    <row r="880" spans="1:51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</row>
    <row r="881" spans="1:51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</row>
    <row r="882" spans="1:51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</row>
    <row r="883" spans="1:51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</row>
    <row r="884" spans="1:51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</row>
    <row r="885" spans="1:51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</row>
    <row r="886" spans="1:51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</row>
    <row r="887" spans="1:51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</row>
    <row r="888" spans="1:51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</row>
    <row r="889" spans="1:51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</row>
    <row r="890" spans="1:51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</row>
    <row r="891" spans="1:51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</row>
    <row r="892" spans="1:51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</row>
    <row r="893" spans="1:51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</row>
    <row r="894" spans="1:51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</row>
    <row r="895" spans="1:51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</row>
    <row r="896" spans="1:51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</row>
    <row r="897" spans="1:51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</row>
    <row r="898" spans="1:51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</row>
    <row r="899" spans="1:51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</row>
    <row r="900" spans="1:51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</row>
    <row r="901" spans="1:51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</row>
    <row r="902" spans="1:51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</row>
    <row r="903" spans="1:51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</row>
    <row r="904" spans="1:51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</row>
    <row r="905" spans="1:51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</row>
    <row r="906" spans="1:51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</row>
    <row r="907" spans="1:51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</row>
    <row r="908" spans="1:51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</row>
    <row r="909" spans="1:51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</row>
    <row r="910" spans="1:51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</row>
    <row r="911" spans="1:51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</row>
    <row r="912" spans="1:51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</row>
    <row r="913" spans="1:51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</row>
    <row r="914" spans="1:51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</row>
    <row r="915" spans="1:51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</row>
    <row r="916" spans="1:51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</row>
    <row r="917" spans="1:51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</row>
    <row r="918" spans="1:51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</row>
    <row r="919" spans="1:51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</row>
    <row r="920" spans="1:51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</row>
    <row r="921" spans="1:51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</row>
    <row r="922" spans="1:51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</row>
    <row r="923" spans="1:51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</row>
    <row r="924" spans="1:51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</row>
    <row r="925" spans="1:51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</row>
    <row r="926" spans="1:51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</row>
    <row r="927" spans="1:51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</row>
    <row r="928" spans="1:51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</row>
    <row r="929" spans="1:51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</row>
    <row r="930" spans="1:51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</row>
    <row r="931" spans="1:51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</row>
    <row r="932" spans="1:51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</row>
    <row r="933" spans="1:51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</row>
    <row r="934" spans="1:51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</row>
    <row r="935" spans="1:51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</row>
    <row r="936" spans="1:51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</row>
    <row r="937" spans="1:51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</row>
    <row r="938" spans="1:51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</row>
    <row r="939" spans="1:51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</row>
    <row r="940" spans="1:51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</row>
    <row r="941" spans="1:51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</row>
    <row r="942" spans="1:51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</row>
    <row r="943" spans="1:51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</row>
    <row r="944" spans="1:51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</row>
    <row r="945" spans="1:51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</row>
    <row r="946" spans="1:51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</row>
    <row r="947" spans="1:51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</row>
    <row r="948" spans="1:51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</row>
    <row r="949" spans="1:51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</row>
    <row r="950" spans="1:51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</row>
    <row r="951" spans="1:51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</row>
    <row r="952" spans="1:51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</row>
    <row r="953" spans="1:51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</row>
    <row r="954" spans="1:51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</row>
    <row r="955" spans="1:51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</row>
    <row r="956" spans="1:51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</row>
    <row r="957" spans="1:51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</row>
    <row r="958" spans="1:51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</row>
    <row r="959" spans="1:51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</row>
    <row r="960" spans="1:51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</row>
    <row r="961" spans="1:51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</row>
    <row r="962" spans="1:51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</row>
    <row r="963" spans="1:51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</row>
    <row r="964" spans="1:51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</row>
    <row r="965" spans="1:51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</row>
    <row r="966" spans="1:51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</row>
    <row r="967" spans="1:51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</row>
    <row r="968" spans="1:51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</row>
    <row r="969" spans="1:51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</row>
    <row r="970" spans="1:51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</row>
    <row r="971" spans="1:51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</row>
    <row r="972" spans="1:51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</row>
    <row r="973" spans="1:51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</row>
    <row r="974" spans="1:51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</row>
    <row r="975" spans="1:51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</row>
    <row r="976" spans="1:51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</row>
    <row r="977" spans="1:51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</row>
    <row r="978" spans="1:51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</row>
    <row r="979" spans="1:51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</row>
    <row r="980" spans="1:51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</row>
    <row r="981" spans="1:51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</row>
    <row r="982" spans="1:51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</row>
    <row r="983" spans="1:51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</row>
    <row r="984" spans="1:51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</row>
    <row r="985" spans="1:51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</row>
    <row r="986" spans="1:51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</row>
    <row r="987" spans="1:51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</row>
    <row r="988" spans="1:51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</row>
    <row r="989" spans="1:51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</row>
    <row r="990" spans="1:51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</row>
    <row r="991" spans="1:51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</row>
    <row r="992" spans="1:51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</row>
    <row r="993" spans="1:51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</row>
    <row r="994" spans="1:51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</row>
    <row r="995" spans="1:51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</row>
    <row r="996" spans="1:51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</row>
    <row r="997" spans="1:51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6"/>
      <c r="AN997" s="66"/>
      <c r="AO997" s="66"/>
      <c r="AP997" s="66"/>
      <c r="AQ997" s="66"/>
      <c r="AR997" s="66"/>
      <c r="AS997" s="66"/>
      <c r="AT997" s="66"/>
      <c r="AU997" s="66"/>
      <c r="AV997" s="66"/>
      <c r="AW997" s="66"/>
      <c r="AX997" s="66"/>
      <c r="AY997" s="66"/>
    </row>
    <row r="998" spans="1:51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6"/>
      <c r="AN998" s="66"/>
      <c r="AO998" s="66"/>
      <c r="AP998" s="66"/>
      <c r="AQ998" s="66"/>
      <c r="AR998" s="66"/>
      <c r="AS998" s="66"/>
      <c r="AT998" s="66"/>
      <c r="AU998" s="66"/>
      <c r="AV998" s="66"/>
      <c r="AW998" s="66"/>
      <c r="AX998" s="66"/>
      <c r="AY998" s="66"/>
    </row>
    <row r="999" spans="1:51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6"/>
      <c r="AN999" s="66"/>
      <c r="AO999" s="66"/>
      <c r="AP999" s="66"/>
      <c r="AQ999" s="66"/>
      <c r="AR999" s="66"/>
      <c r="AS999" s="66"/>
      <c r="AT999" s="66"/>
      <c r="AU999" s="66"/>
      <c r="AV999" s="66"/>
      <c r="AW999" s="66"/>
      <c r="AX999" s="66"/>
      <c r="AY999" s="66"/>
    </row>
    <row r="1000" spans="1:51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6"/>
      <c r="AN1000" s="66"/>
      <c r="AO1000" s="66"/>
      <c r="AP1000" s="66"/>
      <c r="AQ1000" s="66"/>
      <c r="AR1000" s="66"/>
      <c r="AS1000" s="66"/>
      <c r="AT1000" s="66"/>
      <c r="AU1000" s="66"/>
      <c r="AV1000" s="66"/>
      <c r="AW1000" s="66"/>
      <c r="AX1000" s="66"/>
      <c r="AY1000" s="66"/>
    </row>
  </sheetData>
  <conditionalFormatting sqref="C2">
    <cfRule type="expression" dxfId="157" priority="1">
      <formula>B2="✖"</formula>
    </cfRule>
  </conditionalFormatting>
  <conditionalFormatting sqref="D2:D11">
    <cfRule type="expression" dxfId="156" priority="2">
      <formula>C2="✖"</formula>
    </cfRule>
  </conditionalFormatting>
  <conditionalFormatting sqref="E2:E7 F4:F7">
    <cfRule type="expression" dxfId="155" priority="3">
      <formula>D2="✖"</formula>
    </cfRule>
  </conditionalFormatting>
  <conditionalFormatting sqref="F2:F3">
    <cfRule type="expression" dxfId="154" priority="4">
      <formula>E2="✖"</formula>
    </cfRule>
  </conditionalFormatting>
  <conditionalFormatting sqref="G2:G15">
    <cfRule type="expression" dxfId="153" priority="5">
      <formula>F2="✖"</formula>
    </cfRule>
  </conditionalFormatting>
  <conditionalFormatting sqref="H2:H10">
    <cfRule type="expression" dxfId="152" priority="6">
      <formula>G2="✖"</formula>
    </cfRule>
  </conditionalFormatting>
  <conditionalFormatting sqref="H20">
    <cfRule type="expression" dxfId="151" priority="7">
      <formula>G20="✖"</formula>
    </cfRule>
  </conditionalFormatting>
  <conditionalFormatting sqref="E8:E20">
    <cfRule type="expression" dxfId="150" priority="8">
      <formula>D8="✖"</formula>
    </cfRule>
  </conditionalFormatting>
  <conditionalFormatting sqref="F8:F20">
    <cfRule type="expression" dxfId="149" priority="9">
      <formula>E8="✖"</formula>
    </cfRule>
  </conditionalFormatting>
  <conditionalFormatting sqref="G16:G20">
    <cfRule type="expression" dxfId="148" priority="10">
      <formula>F16="✖"</formula>
    </cfRule>
  </conditionalFormatting>
  <conditionalFormatting sqref="I2:I18">
    <cfRule type="expression" dxfId="147" priority="11">
      <formula>H2="✖"</formula>
    </cfRule>
  </conditionalFormatting>
  <conditionalFormatting sqref="I19:I20">
    <cfRule type="expression" dxfId="146" priority="12">
      <formula>H19="✖"</formula>
    </cfRule>
  </conditionalFormatting>
  <conditionalFormatting sqref="J2:J17">
    <cfRule type="expression" dxfId="145" priority="13">
      <formula>I2="✖"</formula>
    </cfRule>
  </conditionalFormatting>
  <conditionalFormatting sqref="K2:K20">
    <cfRule type="expression" dxfId="144" priority="14">
      <formula>J2="✖"</formula>
    </cfRule>
  </conditionalFormatting>
  <conditionalFormatting sqref="L2:L19">
    <cfRule type="expression" dxfId="143" priority="15">
      <formula>K2="✖"</formula>
    </cfRule>
  </conditionalFormatting>
  <conditionalFormatting sqref="L20">
    <cfRule type="expression" dxfId="142" priority="16">
      <formula>K20="✖"</formula>
    </cfRule>
  </conditionalFormatting>
  <conditionalFormatting sqref="M2:O15">
    <cfRule type="expression" dxfId="141" priority="17">
      <formula>L2="✖"</formula>
    </cfRule>
  </conditionalFormatting>
  <conditionalFormatting sqref="M16:M20">
    <cfRule type="expression" dxfId="140" priority="18">
      <formula>L16="✖"</formula>
    </cfRule>
  </conditionalFormatting>
  <conditionalFormatting sqref="N16:O20">
    <cfRule type="expression" dxfId="139" priority="19">
      <formula>M16="✖"</formula>
    </cfRule>
  </conditionalFormatting>
  <conditionalFormatting sqref="P2:Q11">
    <cfRule type="expression" dxfId="138" priority="20">
      <formula>O2="✖"</formula>
    </cfRule>
  </conditionalFormatting>
  <conditionalFormatting sqref="P19:Q20 R20:S20">
    <cfRule type="expression" dxfId="137" priority="21">
      <formula>O19="✖"</formula>
    </cfRule>
  </conditionalFormatting>
  <conditionalFormatting sqref="S2:S3">
    <cfRule type="expression" dxfId="136" priority="22">
      <formula>R2="✖"</formula>
    </cfRule>
  </conditionalFormatting>
  <conditionalFormatting sqref="S7:S19">
    <cfRule type="expression" dxfId="135" priority="23">
      <formula>R7="✖"</formula>
    </cfRule>
  </conditionalFormatting>
  <conditionalFormatting sqref="T2:T6">
    <cfRule type="expression" dxfId="134" priority="24">
      <formula>S2="✖"</formula>
    </cfRule>
  </conditionalFormatting>
  <conditionalFormatting sqref="T12:T20">
    <cfRule type="expression" dxfId="133" priority="25">
      <formula>S12="✖"</formula>
    </cfRule>
  </conditionalFormatting>
  <conditionalFormatting sqref="U12:U20">
    <cfRule type="expression" dxfId="132" priority="26">
      <formula>T12="✖"</formula>
    </cfRule>
  </conditionalFormatting>
  <conditionalFormatting sqref="U2:U6">
    <cfRule type="expression" dxfId="131" priority="27">
      <formula>T2="✖"</formula>
    </cfRule>
  </conditionalFormatting>
  <conditionalFormatting sqref="V2:V12">
    <cfRule type="expression" dxfId="130" priority="28">
      <formula>U2="✖"</formula>
    </cfRule>
  </conditionalFormatting>
  <conditionalFormatting sqref="V13:V20">
    <cfRule type="expression" dxfId="129" priority="29">
      <formula>U13="✖"</formula>
    </cfRule>
  </conditionalFormatting>
  <conditionalFormatting sqref="W2:W6">
    <cfRule type="expression" dxfId="128" priority="30">
      <formula>V2="✖"</formula>
    </cfRule>
  </conditionalFormatting>
  <conditionalFormatting sqref="W16:W20 X20">
    <cfRule type="expression" dxfId="127" priority="31">
      <formula>V16="✖"</formula>
    </cfRule>
  </conditionalFormatting>
  <conditionalFormatting sqref="Y2:Y3">
    <cfRule type="expression" dxfId="126" priority="32">
      <formula>X2="✖"</formula>
    </cfRule>
  </conditionalFormatting>
  <conditionalFormatting sqref="Y7:Y20">
    <cfRule type="expression" dxfId="125" priority="33">
      <formula>X7="✖"</formula>
    </cfRule>
  </conditionalFormatting>
  <conditionalFormatting sqref="Z2:Z6">
    <cfRule type="expression" dxfId="124" priority="34">
      <formula>Y2="✖"</formula>
    </cfRule>
  </conditionalFormatting>
  <conditionalFormatting sqref="Z12:Z20">
    <cfRule type="expression" dxfId="123" priority="35">
      <formula>Y12="✖"</formula>
    </cfRule>
  </conditionalFormatting>
  <conditionalFormatting sqref="AA12:AA20">
    <cfRule type="expression" dxfId="122" priority="36">
      <formula>Z12="✖"</formula>
    </cfRule>
  </conditionalFormatting>
  <conditionalFormatting sqref="AA2:AA6">
    <cfRule type="expression" dxfId="121" priority="37">
      <formula>Z2="✖"</formula>
    </cfRule>
  </conditionalFormatting>
  <conditionalFormatting sqref="AB2:AB12">
    <cfRule type="expression" dxfId="120" priority="38">
      <formula>AA2="✖"</formula>
    </cfRule>
  </conditionalFormatting>
  <conditionalFormatting sqref="AB13:AB20">
    <cfRule type="expression" dxfId="119" priority="39">
      <formula>AA13="✖"</formula>
    </cfRule>
  </conditionalFormatting>
  <conditionalFormatting sqref="AC16:AC20">
    <cfRule type="expression" dxfId="118" priority="40">
      <formula>AB16="✖"</formula>
    </cfRule>
  </conditionalFormatting>
  <conditionalFormatting sqref="AC2:AC6">
    <cfRule type="expression" dxfId="117" priority="41">
      <formula>AB2="✖"</formula>
    </cfRule>
  </conditionalFormatting>
  <conditionalFormatting sqref="AD2:AF3">
    <cfRule type="expression" dxfId="116" priority="42">
      <formula>AC2="✖"</formula>
    </cfRule>
  </conditionalFormatting>
  <conditionalFormatting sqref="AD20:AF20">
    <cfRule type="expression" dxfId="115" priority="43">
      <formula>AC20="✖"</formula>
    </cfRule>
  </conditionalFormatting>
  <conditionalFormatting sqref="AG20 AH19:AH20">
    <cfRule type="expression" dxfId="114" priority="44">
      <formula>AF19="✖"</formula>
    </cfRule>
  </conditionalFormatting>
  <conditionalFormatting sqref="AH2:AH6">
    <cfRule type="expression" dxfId="113" priority="45">
      <formula>AG2="✖"</formula>
    </cfRule>
  </conditionalFormatting>
  <conditionalFormatting sqref="AI2:AI18">
    <cfRule type="expression" dxfId="112" priority="46">
      <formula>AH2="✖"</formula>
    </cfRule>
  </conditionalFormatting>
  <conditionalFormatting sqref="AI19:AI20">
    <cfRule type="expression" dxfId="111" priority="47">
      <formula>AH19="✖"</formula>
    </cfRule>
  </conditionalFormatting>
  <conditionalFormatting sqref="AJ2:AJ18">
    <cfRule type="expression" dxfId="110" priority="48">
      <formula>AI2="✖"</formula>
    </cfRule>
  </conditionalFormatting>
  <conditionalFormatting sqref="AJ19:AJ20">
    <cfRule type="expression" dxfId="109" priority="49">
      <formula>AI19="✖"</formula>
    </cfRule>
  </conditionalFormatting>
  <conditionalFormatting sqref="AK16:AK20">
    <cfRule type="expression" dxfId="108" priority="50">
      <formula>AJ16="✖"</formula>
    </cfRule>
  </conditionalFormatting>
  <conditionalFormatting sqref="AK2:AK15">
    <cfRule type="expression" dxfId="107" priority="51">
      <formula>AJ2="✖"</formula>
    </cfRule>
  </conditionalFormatting>
  <conditionalFormatting sqref="D20">
    <cfRule type="expression" dxfId="106" priority="52">
      <formula>C20="✖"</formula>
    </cfRule>
  </conditionalFormatting>
  <pageMargins left="0.511811024" right="0.511811024" top="0.78740157499999996" bottom="0.78740157499999996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7"/>
  </sheetPr>
  <dimension ref="A1:AY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  <col min="38" max="38" width="11.42578125" customWidth="1"/>
    <col min="39" max="40" width="15" customWidth="1"/>
    <col min="41" max="41" width="13.28515625" customWidth="1"/>
    <col min="42" max="42" width="11.42578125" customWidth="1"/>
    <col min="43" max="43" width="16.85546875" customWidth="1"/>
    <col min="44" max="44" width="17.42578125" customWidth="1"/>
    <col min="45" max="45" width="10" customWidth="1"/>
    <col min="46" max="46" width="16.85546875" customWidth="1"/>
    <col min="47" max="47" width="17.42578125" customWidth="1"/>
    <col min="48" max="48" width="11.140625" customWidth="1"/>
    <col min="49" max="49" width="12.85546875" customWidth="1"/>
    <col min="50" max="50" width="14.7109375" customWidth="1"/>
    <col min="51" max="51" width="12.42578125" customWidth="1"/>
  </cols>
  <sheetData>
    <row r="1" spans="1:51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36</v>
      </c>
      <c r="F1" s="59" t="s">
        <v>37</v>
      </c>
      <c r="G1" s="59" t="s">
        <v>151</v>
      </c>
      <c r="H1" s="59" t="s">
        <v>63</v>
      </c>
      <c r="I1" s="59" t="s">
        <v>85</v>
      </c>
      <c r="J1" s="59" t="s">
        <v>152</v>
      </c>
      <c r="K1" s="59" t="s">
        <v>91</v>
      </c>
      <c r="L1" s="59" t="s">
        <v>86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103" t="s">
        <v>161</v>
      </c>
      <c r="Y1" s="103" t="s">
        <v>162</v>
      </c>
      <c r="Z1" s="103" t="s">
        <v>163</v>
      </c>
      <c r="AA1" s="103" t="s">
        <v>164</v>
      </c>
      <c r="AB1" s="103" t="s">
        <v>165</v>
      </c>
      <c r="AC1" s="103" t="s">
        <v>166</v>
      </c>
      <c r="AD1" s="103" t="s">
        <v>44</v>
      </c>
      <c r="AE1" s="103" t="s">
        <v>45</v>
      </c>
      <c r="AF1" s="103" t="s">
        <v>46</v>
      </c>
      <c r="AG1" s="103" t="s">
        <v>47</v>
      </c>
      <c r="AH1" s="103" t="s">
        <v>69</v>
      </c>
      <c r="AI1" s="103" t="s">
        <v>167</v>
      </c>
      <c r="AJ1" s="103" t="s">
        <v>168</v>
      </c>
      <c r="AK1" s="103" t="s">
        <v>38</v>
      </c>
      <c r="AL1" s="104" t="s">
        <v>446</v>
      </c>
      <c r="AM1" s="104" t="s">
        <v>60</v>
      </c>
      <c r="AN1" s="104" t="s">
        <v>61</v>
      </c>
      <c r="AO1" s="104" t="s">
        <v>447</v>
      </c>
      <c r="AP1" s="104" t="s">
        <v>448</v>
      </c>
      <c r="AQ1" s="104" t="s">
        <v>449</v>
      </c>
      <c r="AR1" s="104" t="s">
        <v>450</v>
      </c>
      <c r="AS1" s="104" t="s">
        <v>451</v>
      </c>
      <c r="AT1" s="104" t="s">
        <v>452</v>
      </c>
      <c r="AU1" s="104" t="s">
        <v>453</v>
      </c>
      <c r="AV1" s="104" t="s">
        <v>454</v>
      </c>
      <c r="AW1" s="104" t="s">
        <v>455</v>
      </c>
      <c r="AX1" s="104" t="s">
        <v>456</v>
      </c>
      <c r="AY1" s="104" t="s">
        <v>457</v>
      </c>
    </row>
    <row r="2" spans="1:51" ht="12.75" customHeight="1">
      <c r="A2" s="63" t="s">
        <v>50</v>
      </c>
      <c r="B2" s="63" t="s">
        <v>112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64">
        <f>IF('Formulário 3º Bim'!$Q$16="✔",0,IF('Formulário 3º Bim'!Q17="✔",'Formulário 3º Bim'!R17*(1-'Formulário 3º Bim'!$D$27-'Formulário 3º Bim'!$F27),0))</f>
        <v>0</v>
      </c>
      <c r="S2" s="24"/>
      <c r="T2" s="24"/>
      <c r="U2" s="24"/>
      <c r="V2" s="24"/>
      <c r="W2" s="24"/>
      <c r="X2" s="64">
        <f>IF('Formulário 3º Bim'!$Q$16="✔",IF('Formulário 3º Bim'!Q17="✔",'Formulário 3º Bim'!R17,0),0)</f>
        <v>0</v>
      </c>
      <c r="Y2" s="24"/>
      <c r="Z2" s="24"/>
      <c r="AA2" s="24"/>
      <c r="AB2" s="24"/>
      <c r="AC2" s="24"/>
      <c r="AD2" s="24"/>
      <c r="AE2" s="24"/>
      <c r="AF2" s="24"/>
      <c r="AG2" s="64">
        <f>IF('Formulário 3º Bim'!AA17="✔",'Formulário 3º Bim'!AB17,0)</f>
        <v>0</v>
      </c>
      <c r="AH2" s="24"/>
      <c r="AI2" s="24"/>
      <c r="AJ2" s="24"/>
      <c r="AK2" s="24"/>
      <c r="AL2" s="64">
        <f>'Formulário 3º Bim'!AC17</f>
        <v>0</v>
      </c>
      <c r="AM2" s="64">
        <f t="shared" ref="AM2:AM20" si="0">SUM(C2:Q2)</f>
        <v>0</v>
      </c>
      <c r="AN2" s="64">
        <f t="shared" ref="AN2:AN20" si="1">SUM(AM2,R2:AK2)</f>
        <v>0</v>
      </c>
      <c r="AO2" s="106" t="str">
        <f>'Formulário 3º Bim'!$D$27</f>
        <v>20%</v>
      </c>
      <c r="AP2" s="107">
        <f>'Formulário 3º Bim'!$H$150</f>
        <v>0.1208814</v>
      </c>
      <c r="AQ2" s="107">
        <f t="shared" ref="AQ2:AQ20" si="2">AP2+AO2</f>
        <v>0.32088139999999998</v>
      </c>
      <c r="AR2" s="106">
        <f>'Formulário 3º Bim'!B17</f>
        <v>0</v>
      </c>
      <c r="AS2" s="64">
        <f t="shared" ref="AS2:AS20" si="3">AR2*AN2</f>
        <v>0</v>
      </c>
      <c r="AT2" s="108" t="str">
        <f>'Formulário 3º Bim'!$C$8</f>
        <v>PAPELARIA E LIVRARIA OMEGA EIRELI ME -Jandyra</v>
      </c>
      <c r="AU2" s="108" t="str">
        <f>'Formulário 3º Bim'!$C$9</f>
        <v>29.271.264/0001-61</v>
      </c>
      <c r="AV2" s="66" t="str">
        <f>'Formulário 3º Bim'!$W$8</f>
        <v>Centro-Oeste</v>
      </c>
      <c r="AW2" s="66" t="str">
        <f>'Formulário 3º Bim'!$W$9</f>
        <v>Parceira - Base</v>
      </c>
      <c r="AX2" s="108">
        <f>'Formulário 3º Bim'!$C$10</f>
        <v>0</v>
      </c>
      <c r="AY2" s="108">
        <f>'Formulário 3º Bim'!$W$10</f>
        <v>0</v>
      </c>
    </row>
    <row r="3" spans="1:51" ht="12.75" customHeight="1">
      <c r="A3" s="63" t="s">
        <v>51</v>
      </c>
      <c r="B3" s="63" t="s">
        <v>112</v>
      </c>
      <c r="C3" s="64">
        <f>IF('Formulário 3º Bim'!C18="✔",'Formulário 3º Bim'!D18*(1-'Formulário 3º Bim'!$D$27-'Formulário 3º Bim'!$F28),0)</f>
        <v>108.343185851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64">
        <f>IF('Formulário 3º Bim'!$Q$16="✔",0,IF('Formulário 3º Bim'!Q18="✔",'Formulário 3º Bim'!R18*(1-'Formulário 3º Bim'!$D$27-'Formulário 3º Bim'!$F28),0))</f>
        <v>0</v>
      </c>
      <c r="S3" s="24"/>
      <c r="T3" s="24"/>
      <c r="U3" s="24"/>
      <c r="V3" s="24"/>
      <c r="W3" s="24"/>
      <c r="X3" s="64">
        <f>IF('Formulário 3º Bim'!$Q$16="✔",IF('Formulário 3º Bim'!Q18="✔",'Formulário 3º Bim'!R18,0),0)</f>
        <v>0</v>
      </c>
      <c r="Y3" s="24"/>
      <c r="Z3" s="24"/>
      <c r="AA3" s="24"/>
      <c r="AB3" s="24"/>
      <c r="AC3" s="24"/>
      <c r="AD3" s="24"/>
      <c r="AE3" s="24"/>
      <c r="AF3" s="24"/>
      <c r="AG3" s="64">
        <f>IF('Formulário 3º Bim'!AA18="✔",'Formulário 3º Bim'!AB18,0)</f>
        <v>0</v>
      </c>
      <c r="AH3" s="24"/>
      <c r="AI3" s="24"/>
      <c r="AJ3" s="24"/>
      <c r="AK3" s="24"/>
      <c r="AL3" s="64">
        <f>'Formulário 3º Bim'!AC18</f>
        <v>159.535</v>
      </c>
      <c r="AM3" s="64">
        <f t="shared" si="0"/>
        <v>108.343185851</v>
      </c>
      <c r="AN3" s="64">
        <f t="shared" si="1"/>
        <v>108.343185851</v>
      </c>
      <c r="AO3" s="106" t="str">
        <f>'Formulário 3º Bim'!$D$27</f>
        <v>20%</v>
      </c>
      <c r="AP3" s="107">
        <f>'Formulário 3º Bim'!$H$150</f>
        <v>0.1208814</v>
      </c>
      <c r="AQ3" s="107">
        <f t="shared" si="2"/>
        <v>0.32088139999999998</v>
      </c>
      <c r="AR3" s="106">
        <f>'Formulário 3º Bim'!B18</f>
        <v>35</v>
      </c>
      <c r="AS3" s="64">
        <f t="shared" si="3"/>
        <v>3792.0115047849999</v>
      </c>
      <c r="AT3" s="108" t="str">
        <f>'Formulário 3º Bim'!$C$8</f>
        <v>PAPELARIA E LIVRARIA OMEGA EIRELI ME -Jandyra</v>
      </c>
      <c r="AU3" s="108" t="str">
        <f>'Formulário 3º Bim'!$C$9</f>
        <v>29.271.264/0001-61</v>
      </c>
      <c r="AV3" s="66" t="str">
        <f>'Formulário 3º Bim'!$W$8</f>
        <v>Centro-Oeste</v>
      </c>
      <c r="AW3" s="66" t="str">
        <f>'Formulário 3º Bim'!$W$9</f>
        <v>Parceira - Base</v>
      </c>
      <c r="AX3" s="108">
        <f>'Formulário 3º Bim'!$C$10</f>
        <v>0</v>
      </c>
      <c r="AY3" s="108">
        <f>'Formulário 3º Bim'!$W$10</f>
        <v>0</v>
      </c>
    </row>
    <row r="4" spans="1:51" ht="12.75" customHeight="1">
      <c r="A4" s="63" t="s">
        <v>52</v>
      </c>
      <c r="B4" s="63" t="s">
        <v>112</v>
      </c>
      <c r="C4" s="64">
        <f>IF('Formulário 3º Bim'!C19="✔",'Formulário 3º Bim'!D19*(1-'Formulário 3º Bim'!$D$27-'Formulário 3º Bim'!$F29),0)</f>
        <v>108.343185851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64">
        <f>IF('Formulário 3º Bim'!$Q$16="✔",0,IF('Formulário 3º Bim'!Q19="✔",'Formulário 3º Bim'!R19*(1-'Formulário 3º Bim'!$D$27-'Formulário 3º Bim'!$F29),0))</f>
        <v>6.4889782230000002</v>
      </c>
      <c r="S4" s="64">
        <f>IF('Formulário 3º Bim'!$S$16="✔",0,IF('Formulário 3º Bim'!S19="✔",'Formulário 3º Bim'!T19*(1-'Formulário 3º Bim'!$D$27-'Formulário 3º Bim'!$F29),0))</f>
        <v>0</v>
      </c>
      <c r="T4" s="24"/>
      <c r="U4" s="24"/>
      <c r="V4" s="24"/>
      <c r="W4" s="24"/>
      <c r="X4" s="64">
        <f>IF('Formulário 3º Bim'!$Q$16="✔",IF('Formulário 3º Bim'!Q19="✔",'Formulário 3º Bim'!R19,0),0)</f>
        <v>0</v>
      </c>
      <c r="Y4" s="64">
        <f>IF('Formulário 3º Bim'!$S$16="✔",IF('Formulário 3º Bim'!S19="✔",'Formulário 3º Bim'!T19,0),0)</f>
        <v>0</v>
      </c>
      <c r="Z4" s="24"/>
      <c r="AA4" s="24"/>
      <c r="AB4" s="24"/>
      <c r="AC4" s="24"/>
      <c r="AD4" s="64">
        <f>IF('Formulário 3º Bim'!U19="✔",'Formulário 3º Bim'!V19,0)</f>
        <v>0</v>
      </c>
      <c r="AE4" s="64">
        <f>IF('Formulário 3º Bim'!W19="✔",'Formulário 3º Bim'!X19,0)</f>
        <v>0</v>
      </c>
      <c r="AF4" s="64">
        <f>IF('Formulário 3º Bim'!Y19="✔",'Formulário 3º Bim'!Z19,0)</f>
        <v>0</v>
      </c>
      <c r="AG4" s="64">
        <f>IF('Formulário 3º Bim'!AA19="✔",'Formulário 3º Bim'!AB19,0)</f>
        <v>0</v>
      </c>
      <c r="AH4" s="24"/>
      <c r="AI4" s="24"/>
      <c r="AJ4" s="24"/>
      <c r="AK4" s="24"/>
      <c r="AL4" s="64">
        <f>'Formulário 3º Bim'!AC19</f>
        <v>169.09</v>
      </c>
      <c r="AM4" s="64">
        <f t="shared" si="0"/>
        <v>108.343185851</v>
      </c>
      <c r="AN4" s="64">
        <f t="shared" si="1"/>
        <v>114.832164074</v>
      </c>
      <c r="AO4" s="106" t="str">
        <f>'Formulário 3º Bim'!$D$27</f>
        <v>20%</v>
      </c>
      <c r="AP4" s="107">
        <f>'Formulário 3º Bim'!$H$150</f>
        <v>0.1208814</v>
      </c>
      <c r="AQ4" s="107">
        <f t="shared" si="2"/>
        <v>0.32088139999999998</v>
      </c>
      <c r="AR4" s="106">
        <f>'Formulário 3º Bim'!B19</f>
        <v>30</v>
      </c>
      <c r="AS4" s="64">
        <f t="shared" si="3"/>
        <v>3444.9649222200001</v>
      </c>
      <c r="AT4" s="108" t="str">
        <f>'Formulário 3º Bim'!$C$8</f>
        <v>PAPELARIA E LIVRARIA OMEGA EIRELI ME -Jandyra</v>
      </c>
      <c r="AU4" s="108" t="str">
        <f>'Formulário 3º Bim'!$C$9</f>
        <v>29.271.264/0001-61</v>
      </c>
      <c r="AV4" s="66" t="str">
        <f>'Formulário 3º Bim'!$W$8</f>
        <v>Centro-Oeste</v>
      </c>
      <c r="AW4" s="66" t="str">
        <f>'Formulário 3º Bim'!$W$9</f>
        <v>Parceira - Base</v>
      </c>
      <c r="AX4" s="108">
        <f>'Formulário 3º Bim'!$C$10</f>
        <v>0</v>
      </c>
      <c r="AY4" s="108">
        <f>'Formulário 3º Bim'!$W$10</f>
        <v>0</v>
      </c>
    </row>
    <row r="5" spans="1:51" ht="12.75" customHeight="1">
      <c r="A5" s="63" t="s">
        <v>53</v>
      </c>
      <c r="B5" s="63" t="s">
        <v>112</v>
      </c>
      <c r="C5" s="64">
        <f>IF('Formulário 3º Bim'!C20="✔",'Formulário 3º Bim'!D20*(1-'Formulário 3º Bim'!$D$27-'Formulário 3º Bim'!$F30),0)</f>
        <v>108.343185851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64">
        <f>IF('Formulário 3º Bim'!$Q$16="✔",0,IF('Formulário 3º Bim'!Q20="✔",'Formulário 3º Bim'!R20*(1-'Formulário 3º Bim'!$D$27-'Formulário 3º Bim'!$F30),0))</f>
        <v>6.4889782230000002</v>
      </c>
      <c r="S5" s="64">
        <f>IF('Formulário 3º Bim'!$S$16="✔",0,IF('Formulário 3º Bim'!S20="✔",'Formulário 3º Bim'!T20*(1-'Formulário 3º Bim'!$D$27-'Formulário 3º Bim'!$F30),0))</f>
        <v>0</v>
      </c>
      <c r="T5" s="24"/>
      <c r="U5" s="24"/>
      <c r="V5" s="24"/>
      <c r="W5" s="24"/>
      <c r="X5" s="64">
        <f>IF('Formulário 3º Bim'!$Q$16="✔",IF('Formulário 3º Bim'!Q20="✔",'Formulário 3º Bim'!R20,0),0)</f>
        <v>0</v>
      </c>
      <c r="Y5" s="64">
        <f>IF('Formulário 3º Bim'!$S$16="✔",IF('Formulário 3º Bim'!S20="✔",'Formulário 3º Bim'!T20,0),0)</f>
        <v>0</v>
      </c>
      <c r="Z5" s="24"/>
      <c r="AA5" s="24"/>
      <c r="AB5" s="24"/>
      <c r="AC5" s="24"/>
      <c r="AD5" s="64">
        <f>IF('Formulário 3º Bim'!U20="✔",'Formulário 3º Bim'!V20,0)</f>
        <v>0</v>
      </c>
      <c r="AE5" s="64">
        <f>IF('Formulário 3º Bim'!W20="✔",'Formulário 3º Bim'!X20,0)</f>
        <v>0</v>
      </c>
      <c r="AF5" s="64">
        <f>IF('Formulário 3º Bim'!Y20="✔",'Formulário 3º Bim'!Z20,0)</f>
        <v>0</v>
      </c>
      <c r="AG5" s="64">
        <f>IF('Formulário 3º Bim'!AA20="✔",'Formulário 3º Bim'!AB20,0)</f>
        <v>0</v>
      </c>
      <c r="AH5" s="24"/>
      <c r="AI5" s="24"/>
      <c r="AJ5" s="24"/>
      <c r="AK5" s="24"/>
      <c r="AL5" s="64">
        <f>'Formulário 3º Bim'!AC20</f>
        <v>169.09</v>
      </c>
      <c r="AM5" s="64">
        <f t="shared" si="0"/>
        <v>108.343185851</v>
      </c>
      <c r="AN5" s="64">
        <f t="shared" si="1"/>
        <v>114.832164074</v>
      </c>
      <c r="AO5" s="106" t="str">
        <f>'Formulário 3º Bim'!$D$27</f>
        <v>20%</v>
      </c>
      <c r="AP5" s="107">
        <f>'Formulário 3º Bim'!$H$150</f>
        <v>0.1208814</v>
      </c>
      <c r="AQ5" s="107">
        <f t="shared" si="2"/>
        <v>0.32088139999999998</v>
      </c>
      <c r="AR5" s="106">
        <f>'Formulário 3º Bim'!B20</f>
        <v>50</v>
      </c>
      <c r="AS5" s="64">
        <f t="shared" si="3"/>
        <v>5741.6082037000006</v>
      </c>
      <c r="AT5" s="108" t="str">
        <f>'Formulário 3º Bim'!$C$8</f>
        <v>PAPELARIA E LIVRARIA OMEGA EIRELI ME -Jandyra</v>
      </c>
      <c r="AU5" s="108" t="str">
        <f>'Formulário 3º Bim'!$C$9</f>
        <v>29.271.264/0001-61</v>
      </c>
      <c r="AV5" s="66" t="str">
        <f>'Formulário 3º Bim'!$W$8</f>
        <v>Centro-Oeste</v>
      </c>
      <c r="AW5" s="66" t="str">
        <f>'Formulário 3º Bim'!$W$9</f>
        <v>Parceira - Base</v>
      </c>
      <c r="AX5" s="108">
        <f>'Formulário 3º Bim'!$C$10</f>
        <v>0</v>
      </c>
      <c r="AY5" s="108">
        <f>'Formulário 3º Bim'!$W$10</f>
        <v>0</v>
      </c>
    </row>
    <row r="6" spans="1:51" ht="12.75" customHeight="1">
      <c r="A6" s="63" t="s">
        <v>54</v>
      </c>
      <c r="B6" s="63" t="s">
        <v>112</v>
      </c>
      <c r="C6" s="64">
        <f>IF('Formulário 3º Bim'!C21="✔",'Formulário 3º Bim'!D21*(1-'Formulário 3º Bim'!$D$27-'Formulário 3º Bim'!$F31),0)</f>
        <v>108.343185851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64">
        <f>IF('Formulário 3º Bim'!$Q$16="✔",0,IF('Formulário 3º Bim'!Q21="✔",'Formulário 3º Bim'!R21*(1-'Formulário 3º Bim'!$D$27-'Formulário 3º Bim'!$F31),0))</f>
        <v>6.4889782230000002</v>
      </c>
      <c r="S6" s="64">
        <f>IF('Formulário 3º Bim'!$S$16="✔",0,IF('Formulário 3º Bim'!S21="✔",'Formulário 3º Bim'!T21*(1-'Formulário 3º Bim'!$D$27-'Formulário 3º Bim'!$F31),0))</f>
        <v>38.967825268000006</v>
      </c>
      <c r="T6" s="24"/>
      <c r="U6" s="24"/>
      <c r="V6" s="24"/>
      <c r="W6" s="24"/>
      <c r="X6" s="64">
        <f>IF('Formulário 3º Bim'!$Q$16="✔",IF('Formulário 3º Bim'!Q21="✔",'Formulário 3º Bim'!R21,0),0)</f>
        <v>0</v>
      </c>
      <c r="Y6" s="64">
        <f>IF('Formulário 3º Bim'!$S$16="✔",IF('Formulário 3º Bim'!S21="✔",'Formulário 3º Bim'!T21,0),0)</f>
        <v>0</v>
      </c>
      <c r="Z6" s="24"/>
      <c r="AA6" s="24"/>
      <c r="AB6" s="24"/>
      <c r="AC6" s="24"/>
      <c r="AD6" s="64">
        <f>IF('Formulário 3º Bim'!U21="✔",'Formulário 3º Bim'!V21,0)</f>
        <v>0</v>
      </c>
      <c r="AE6" s="64">
        <f>IF('Formulário 3º Bim'!W21="✔",'Formulário 3º Bim'!X21,0)</f>
        <v>0</v>
      </c>
      <c r="AF6" s="64">
        <f>IF('Formulário 3º Bim'!Y21="✔",'Formulário 3º Bim'!Z21,0)</f>
        <v>0</v>
      </c>
      <c r="AG6" s="64">
        <f>IF('Formulário 3º Bim'!AA21="✔",'Formulário 3º Bim'!AB21,0)</f>
        <v>0</v>
      </c>
      <c r="AH6" s="24"/>
      <c r="AI6" s="24"/>
      <c r="AJ6" s="24"/>
      <c r="AK6" s="24"/>
      <c r="AL6" s="64">
        <f>'Formulário 3º Bim'!AC21</f>
        <v>226.47</v>
      </c>
      <c r="AM6" s="64">
        <f t="shared" si="0"/>
        <v>108.343185851</v>
      </c>
      <c r="AN6" s="64">
        <f t="shared" si="1"/>
        <v>153.799989342</v>
      </c>
      <c r="AO6" s="106" t="str">
        <f>'Formulário 3º Bim'!$D$27</f>
        <v>20%</v>
      </c>
      <c r="AP6" s="107">
        <f>'Formulário 3º Bim'!$H$150</f>
        <v>0.1208814</v>
      </c>
      <c r="AQ6" s="107">
        <f t="shared" si="2"/>
        <v>0.32088139999999998</v>
      </c>
      <c r="AR6" s="106">
        <f>'Formulário 3º Bim'!B21</f>
        <v>45</v>
      </c>
      <c r="AS6" s="64">
        <f t="shared" si="3"/>
        <v>6920.9995203899998</v>
      </c>
      <c r="AT6" s="108" t="str">
        <f>'Formulário 3º Bim'!$C$8</f>
        <v>PAPELARIA E LIVRARIA OMEGA EIRELI ME -Jandyra</v>
      </c>
      <c r="AU6" s="108" t="str">
        <f>'Formulário 3º Bim'!$C$9</f>
        <v>29.271.264/0001-61</v>
      </c>
      <c r="AV6" s="66" t="str">
        <f>'Formulário 3º Bim'!$W$8</f>
        <v>Centro-Oeste</v>
      </c>
      <c r="AW6" s="66" t="str">
        <f>'Formulário 3º Bim'!$W$9</f>
        <v>Parceira - Base</v>
      </c>
      <c r="AX6" s="108">
        <f>'Formulário 3º Bim'!$C$10</f>
        <v>0</v>
      </c>
      <c r="AY6" s="108">
        <f>'Formulário 3º Bim'!$W$10</f>
        <v>0</v>
      </c>
    </row>
    <row r="7" spans="1:51" ht="12.75" customHeight="1">
      <c r="A7" s="63" t="s">
        <v>70</v>
      </c>
      <c r="B7" s="63" t="s">
        <v>169</v>
      </c>
      <c r="C7" s="64">
        <f>IF('Formulário 3º Bim'!C38="✔",'Formulário 3º Bim'!D38*(1-'Formulário 3º Bim'!$D$49-'Formulário 3º Bim'!$F49),0)</f>
        <v>150.48758837049999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64">
        <f>IF('Formulário 3º Bim'!$W$37="✔",0,IF('Formulário 3º Bim'!W38="✔",'Formulário 3º Bim'!X38*(1-'Formulário 3º Bim'!$D$49-'Formulário 3º Bim'!$F49),0))</f>
        <v>6.4889782230000002</v>
      </c>
      <c r="S7" s="24"/>
      <c r="T7" s="64">
        <f>IF('Formulário 3º Bim'!$Y$37="✔",0,IF('Formulário 3º Bim'!Y38="✔",'Formulário 3º Bim'!Z38*(1-'Formulário 3º Bim'!$D$49-'Formulário 3º Bim'!$F49),0))</f>
        <v>38.967825268000006</v>
      </c>
      <c r="U7" s="64">
        <f>IF('Formulário 3º Bim'!$M$37="✔",0,IF('Formulário 3º Bim'!M38="✔",'Formulário 3º Bim'!N38*(1-'Formulário 3º Bim'!$D$49-'Formulário 3º Bim'!$F49),0))</f>
        <v>0</v>
      </c>
      <c r="V7" s="24"/>
      <c r="W7" s="64">
        <f>IF('Formulário 3º Bim'!$AA$37="✔",0,IF('Formulário 3º Bim'!AA38="✔",'Formulário 3º Bim'!AB38*(1-'Formulário 3º Bim'!$D$49-'Formulário 3º Bim'!$F49),0))</f>
        <v>0</v>
      </c>
      <c r="X7" s="64">
        <f>IF('Formulário 3º Bim'!$W$37="✔",IF('Formulário 3º Bim'!W38="✔",'Formulário 3º Bim'!X38,0),0)</f>
        <v>0</v>
      </c>
      <c r="Y7" s="24"/>
      <c r="Z7" s="64">
        <f>IF('Formulário 3º Bim'!$Y$37="✔",IF('Formulário 3º Bim'!Y38="✔",'Formulário 3º Bim'!Z38,0),0)</f>
        <v>0</v>
      </c>
      <c r="AA7" s="64">
        <f>IF('Formulário 3º Bim'!$M$37="✔",IF('Formulário 3º Bim'!M38="✔",'Formulário 3º Bim'!N38,0),0)</f>
        <v>0</v>
      </c>
      <c r="AB7" s="24"/>
      <c r="AC7" s="64">
        <f>IF('Formulário 3º Bim'!$AA$37="✔",IF('Formulário 3º Bim'!AA38="✔",'Formulário 3º Bim'!AB38,0),0)</f>
        <v>0</v>
      </c>
      <c r="AD7" s="64">
        <f>IF('Formulário 3º Bim'!AC38="✔",'Formulário 3º Bim'!AD38,0)</f>
        <v>0</v>
      </c>
      <c r="AE7" s="64">
        <f>IF('Formulário 3º Bim'!AE38="✔",'Formulário 3º Bim'!AF38,0)</f>
        <v>0</v>
      </c>
      <c r="AF7" s="64">
        <f>IF('Formulário 3º Bim'!AG38="✔",'Formulário 3º Bim'!AH38,0)</f>
        <v>0</v>
      </c>
      <c r="AG7" s="64">
        <f>IF('Formulário 3º Bim'!AI38="✔",'Formulário 3º Bim'!AJ38,0)</f>
        <v>0</v>
      </c>
      <c r="AH7" s="64">
        <f>IF('Formulário 3º Bim'!AK38="✔",'Formulário 3º Bim'!AL38,0)</f>
        <v>0</v>
      </c>
      <c r="AI7" s="24"/>
      <c r="AJ7" s="24"/>
      <c r="AK7" s="24"/>
      <c r="AL7" s="64">
        <f>'Formulário 3º Bim'!AM38</f>
        <v>288.52750000000003</v>
      </c>
      <c r="AM7" s="64">
        <f t="shared" si="0"/>
        <v>150.48758837049999</v>
      </c>
      <c r="AN7" s="64">
        <f t="shared" si="1"/>
        <v>195.94439186150001</v>
      </c>
      <c r="AO7" s="106" t="str">
        <f>'Formulário 3º Bim'!$D$27</f>
        <v>20%</v>
      </c>
      <c r="AP7" s="107">
        <f>'Formulário 3º Bim'!$H$150</f>
        <v>0.1208814</v>
      </c>
      <c r="AQ7" s="107">
        <f t="shared" si="2"/>
        <v>0.32088139999999998</v>
      </c>
      <c r="AR7" s="106">
        <f>'Formulário 3º Bim'!B38</f>
        <v>50</v>
      </c>
      <c r="AS7" s="64">
        <f t="shared" si="3"/>
        <v>9797.2195930750004</v>
      </c>
      <c r="AT7" s="108" t="str">
        <f>'Formulário 3º Bim'!$C$8</f>
        <v>PAPELARIA E LIVRARIA OMEGA EIRELI ME -Jandyra</v>
      </c>
      <c r="AU7" s="108" t="str">
        <f>'Formulário 3º Bim'!$C$9</f>
        <v>29.271.264/0001-61</v>
      </c>
      <c r="AV7" s="66" t="str">
        <f>'Formulário 3º Bim'!$W$8</f>
        <v>Centro-Oeste</v>
      </c>
      <c r="AW7" s="66" t="str">
        <f>'Formulário 3º Bim'!$W$9</f>
        <v>Parceira - Base</v>
      </c>
      <c r="AX7" s="108">
        <f>'Formulário 3º Bim'!$C$10</f>
        <v>0</v>
      </c>
      <c r="AY7" s="108">
        <f>'Formulário 3º Bim'!$W$10</f>
        <v>0</v>
      </c>
    </row>
    <row r="8" spans="1:51" ht="12.75" customHeight="1">
      <c r="A8" s="63" t="s">
        <v>71</v>
      </c>
      <c r="B8" s="63" t="s">
        <v>169</v>
      </c>
      <c r="C8" s="64">
        <f>IF('Formulário 3º Bim'!C39="✔",'Formulário 3º Bim'!D39*(1-'Formulário 3º Bim'!$D$49-'Formulário 3º Bim'!$F50),0)</f>
        <v>150.48758837049999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64">
        <f>IF('Formulário 3º Bim'!$W$37="✔",0,IF('Formulário 3º Bim'!W39="✔",'Formulário 3º Bim'!X39*(1-'Formulário 3º Bim'!$D$49-'Formulário 3º Bim'!$F50),0))</f>
        <v>6.4889782230000002</v>
      </c>
      <c r="S8" s="24"/>
      <c r="T8" s="64">
        <f>IF('Formulário 3º Bim'!$Y$37="✔",0,IF('Formulário 3º Bim'!Y39="✔",'Formulário 3º Bim'!Z39*(1-'Formulário 3º Bim'!$D$49-'Formulário 3º Bim'!$F50),0))</f>
        <v>38.967825268000006</v>
      </c>
      <c r="U8" s="64">
        <f>IF('Formulário 3º Bim'!$M$37="✔",0,IF('Formulário 3º Bim'!M39="✔",'Formulário 3º Bim'!N39*(1-'Formulário 3º Bim'!$D$49-'Formulário 3º Bim'!$F50),0))</f>
        <v>0</v>
      </c>
      <c r="V8" s="24"/>
      <c r="W8" s="64">
        <f>IF('Formulário 3º Bim'!$AA$37="✔",0,IF('Formulário 3º Bim'!AA39="✔",'Formulário 3º Bim'!AB39*(1-'Formulário 3º Bim'!$D$49-'Formulário 3º Bim'!$F50),0))</f>
        <v>0</v>
      </c>
      <c r="X8" s="64">
        <f>IF('Formulário 3º Bim'!$W$37="✔",IF('Formulário 3º Bim'!W39="✔",'Formulário 3º Bim'!X39,0),0)</f>
        <v>0</v>
      </c>
      <c r="Y8" s="24"/>
      <c r="Z8" s="64">
        <f>IF('Formulário 3º Bim'!$Y$37="✔",IF('Formulário 3º Bim'!Y39="✔",'Formulário 3º Bim'!Z39,0),0)</f>
        <v>0</v>
      </c>
      <c r="AA8" s="64">
        <f>IF('Formulário 3º Bim'!$M$37="✔",IF('Formulário 3º Bim'!M39="✔",'Formulário 3º Bim'!N39,0),0)</f>
        <v>0</v>
      </c>
      <c r="AB8" s="24"/>
      <c r="AC8" s="64">
        <f>IF('Formulário 3º Bim'!$AA$37="✔",IF('Formulário 3º Bim'!AA39="✔",'Formulário 3º Bim'!AB39,0),0)</f>
        <v>0</v>
      </c>
      <c r="AD8" s="64">
        <f>IF('Formulário 3º Bim'!AC39="✔",'Formulário 3º Bim'!AD39,0)</f>
        <v>0</v>
      </c>
      <c r="AE8" s="64">
        <f>IF('Formulário 3º Bim'!AE39="✔",'Formulário 3º Bim'!AF39,0)</f>
        <v>0</v>
      </c>
      <c r="AF8" s="64">
        <f>IF('Formulário 3º Bim'!AG39="✔",'Formulário 3º Bim'!AH39,0)</f>
        <v>0</v>
      </c>
      <c r="AG8" s="64">
        <f>IF('Formulário 3º Bim'!AI39="✔",'Formulário 3º Bim'!AJ39,0)</f>
        <v>0</v>
      </c>
      <c r="AH8" s="64">
        <f>IF('Formulário 3º Bim'!AK39="✔",'Formulário 3º Bim'!AL39,0)</f>
        <v>0</v>
      </c>
      <c r="AI8" s="24"/>
      <c r="AJ8" s="24"/>
      <c r="AK8" s="24"/>
      <c r="AL8" s="64">
        <f>'Formulário 3º Bim'!AM39</f>
        <v>288.52750000000003</v>
      </c>
      <c r="AM8" s="64">
        <f t="shared" si="0"/>
        <v>150.48758837049999</v>
      </c>
      <c r="AN8" s="64">
        <f t="shared" si="1"/>
        <v>195.94439186150001</v>
      </c>
      <c r="AO8" s="106" t="str">
        <f>'Formulário 3º Bim'!$D$27</f>
        <v>20%</v>
      </c>
      <c r="AP8" s="107">
        <f>'Formulário 3º Bim'!$H$150</f>
        <v>0.1208814</v>
      </c>
      <c r="AQ8" s="107">
        <f t="shared" si="2"/>
        <v>0.32088139999999998</v>
      </c>
      <c r="AR8" s="106">
        <f>'Formulário 3º Bim'!B39</f>
        <v>55</v>
      </c>
      <c r="AS8" s="64">
        <f t="shared" si="3"/>
        <v>10776.941552382501</v>
      </c>
      <c r="AT8" s="108" t="str">
        <f>'Formulário 3º Bim'!$C$8</f>
        <v>PAPELARIA E LIVRARIA OMEGA EIRELI ME -Jandyra</v>
      </c>
      <c r="AU8" s="108" t="str">
        <f>'Formulário 3º Bim'!$C$9</f>
        <v>29.271.264/0001-61</v>
      </c>
      <c r="AV8" s="66" t="str">
        <f>'Formulário 3º Bim'!$W$8</f>
        <v>Centro-Oeste</v>
      </c>
      <c r="AW8" s="66" t="str">
        <f>'Formulário 3º Bim'!$W$9</f>
        <v>Parceira - Base</v>
      </c>
      <c r="AX8" s="108">
        <f>'Formulário 3º Bim'!$C$10</f>
        <v>0</v>
      </c>
      <c r="AY8" s="108">
        <f>'Formulário 3º Bim'!$W$10</f>
        <v>0</v>
      </c>
    </row>
    <row r="9" spans="1:51" ht="12.75" customHeight="1">
      <c r="A9" s="63" t="s">
        <v>72</v>
      </c>
      <c r="B9" s="63" t="s">
        <v>169</v>
      </c>
      <c r="C9" s="64">
        <f>IF('Formulário 3º Bim'!C40="✔",'Formulário 3º Bim'!D40*(1-'Formulário 3º Bim'!$D$49-'Formulário 3º Bim'!$F51),0)</f>
        <v>150.48758837049999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64">
        <f>IF('Formulário 3º Bim'!$W$37="✔",0,IF('Formulário 3º Bim'!W40="✔",'Formulário 3º Bim'!X40*(1-'Formulário 3º Bim'!$D$49-'Formulário 3º Bim'!$F51),0))</f>
        <v>6.4889782230000002</v>
      </c>
      <c r="S9" s="24"/>
      <c r="T9" s="64">
        <f>IF('Formulário 3º Bim'!$Y$37="✔",0,IF('Formulário 3º Bim'!Y40="✔",'Formulário 3º Bim'!Z40*(1-'Formulário 3º Bim'!$D$49-'Formulário 3º Bim'!$F51),0))</f>
        <v>38.967825268000006</v>
      </c>
      <c r="U9" s="64">
        <f>IF('Formulário 3º Bim'!$M$37="✔",0,IF('Formulário 3º Bim'!M40="✔",'Formulário 3º Bim'!N40*(1-'Formulário 3º Bim'!$D$49-'Formulário 3º Bim'!$F51),0))</f>
        <v>0</v>
      </c>
      <c r="V9" s="24"/>
      <c r="W9" s="64">
        <f>IF('Formulário 3º Bim'!$AA$37="✔",0,IF('Formulário 3º Bim'!AA40="✔",'Formulário 3º Bim'!AB40*(1-'Formulário 3º Bim'!$D$49-'Formulário 3º Bim'!$F51),0))</f>
        <v>0</v>
      </c>
      <c r="X9" s="64">
        <f>IF('Formulário 3º Bim'!$W$37="✔",IF('Formulário 3º Bim'!W40="✔",'Formulário 3º Bim'!X40,0),0)</f>
        <v>0</v>
      </c>
      <c r="Y9" s="24"/>
      <c r="Z9" s="64">
        <f>IF('Formulário 3º Bim'!$Y$37="✔",IF('Formulário 3º Bim'!Y40="✔",'Formulário 3º Bim'!Z40,0),0)</f>
        <v>0</v>
      </c>
      <c r="AA9" s="64">
        <f>IF('Formulário 3º Bim'!$M$37="✔",IF('Formulário 3º Bim'!M40="✔",'Formulário 3º Bim'!N40,0),0)</f>
        <v>0</v>
      </c>
      <c r="AB9" s="24"/>
      <c r="AC9" s="64">
        <f>IF('Formulário 3º Bim'!$AA$37="✔",IF('Formulário 3º Bim'!AA40="✔",'Formulário 3º Bim'!AB40,0),0)</f>
        <v>0</v>
      </c>
      <c r="AD9" s="64">
        <f>IF('Formulário 3º Bim'!AC40="✔",'Formulário 3º Bim'!AD40,0)</f>
        <v>0</v>
      </c>
      <c r="AE9" s="64">
        <f>IF('Formulário 3º Bim'!AE40="✔",'Formulário 3º Bim'!AF40,0)</f>
        <v>0</v>
      </c>
      <c r="AF9" s="64">
        <f>IF('Formulário 3º Bim'!AG40="✔",'Formulário 3º Bim'!AH40,0)</f>
        <v>0</v>
      </c>
      <c r="AG9" s="64">
        <f>IF('Formulário 3º Bim'!AI40="✔",'Formulário 3º Bim'!AJ40,0)</f>
        <v>0</v>
      </c>
      <c r="AH9" s="64">
        <f>IF('Formulário 3º Bim'!AK40="✔",'Formulário 3º Bim'!AL40,0)</f>
        <v>0</v>
      </c>
      <c r="AI9" s="24"/>
      <c r="AJ9" s="24"/>
      <c r="AK9" s="24"/>
      <c r="AL9" s="64">
        <f>'Formulário 3º Bim'!AM40</f>
        <v>288.52750000000003</v>
      </c>
      <c r="AM9" s="64">
        <f t="shared" si="0"/>
        <v>150.48758837049999</v>
      </c>
      <c r="AN9" s="64">
        <f t="shared" si="1"/>
        <v>195.94439186150001</v>
      </c>
      <c r="AO9" s="106" t="str">
        <f>'Formulário 3º Bim'!$D$27</f>
        <v>20%</v>
      </c>
      <c r="AP9" s="107">
        <f>'Formulário 3º Bim'!$H$150</f>
        <v>0.1208814</v>
      </c>
      <c r="AQ9" s="107">
        <f t="shared" si="2"/>
        <v>0.32088139999999998</v>
      </c>
      <c r="AR9" s="106">
        <f>'Formulário 3º Bim'!B40</f>
        <v>50</v>
      </c>
      <c r="AS9" s="64">
        <f t="shared" si="3"/>
        <v>9797.2195930750004</v>
      </c>
      <c r="AT9" s="108" t="str">
        <f>'Formulário 3º Bim'!$C$8</f>
        <v>PAPELARIA E LIVRARIA OMEGA EIRELI ME -Jandyra</v>
      </c>
      <c r="AU9" s="108" t="str">
        <f>'Formulário 3º Bim'!$C$9</f>
        <v>29.271.264/0001-61</v>
      </c>
      <c r="AV9" s="66" t="str">
        <f>'Formulário 3º Bim'!$W$8</f>
        <v>Centro-Oeste</v>
      </c>
      <c r="AW9" s="66" t="str">
        <f>'Formulário 3º Bim'!$W$9</f>
        <v>Parceira - Base</v>
      </c>
      <c r="AX9" s="108">
        <f>'Formulário 3º Bim'!$C$10</f>
        <v>0</v>
      </c>
      <c r="AY9" s="108">
        <f>'Formulário 3º Bim'!$W$10</f>
        <v>0</v>
      </c>
    </row>
    <row r="10" spans="1:51" ht="12.75" customHeight="1">
      <c r="A10" s="63" t="s">
        <v>73</v>
      </c>
      <c r="B10" s="63" t="s">
        <v>169</v>
      </c>
      <c r="C10" s="64">
        <f>IF('Formulário 3º Bim'!C41="✔",'Formulário 3º Bim'!D41*(1-'Formulário 3º Bim'!$D$49-'Formulário 3º Bim'!$F52),0)</f>
        <v>150.48758837049999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64">
        <f>IF('Formulário 3º Bim'!$W$37="✔",0,IF('Formulário 3º Bim'!W41="✔",'Formulário 3º Bim'!X41*(1-'Formulário 3º Bim'!$D$49-'Formulário 3º Bim'!$F52),0))</f>
        <v>6.4889782230000002</v>
      </c>
      <c r="S10" s="24"/>
      <c r="T10" s="64">
        <f>IF('Formulário 3º Bim'!$Y$37="✔",0,IF('Formulário 3º Bim'!Y41="✔",'Formulário 3º Bim'!Z41*(1-'Formulário 3º Bim'!$D$49-'Formulário 3º Bim'!$F52),0))</f>
        <v>38.967825268000006</v>
      </c>
      <c r="U10" s="64">
        <f>IF('Formulário 3º Bim'!$M$37="✔",0,IF('Formulário 3º Bim'!M41="✔",'Formulário 3º Bim'!N41*(1-'Formulário 3º Bim'!$D$49-'Formulário 3º Bim'!$F52),0))</f>
        <v>0</v>
      </c>
      <c r="V10" s="24"/>
      <c r="W10" s="64">
        <f>IF('Formulário 3º Bim'!$AA$37="✔",0,IF('Formulário 3º Bim'!AA41="✔",'Formulário 3º Bim'!AB41*(1-'Formulário 3º Bim'!$D$49-'Formulário 3º Bim'!$F52),0))</f>
        <v>40.821819046000002</v>
      </c>
      <c r="X10" s="64">
        <f>IF('Formulário 3º Bim'!$W$37="✔",IF('Formulário 3º Bim'!W41="✔",'Formulário 3º Bim'!X41,0),0)</f>
        <v>0</v>
      </c>
      <c r="Y10" s="24"/>
      <c r="Z10" s="64">
        <f>IF('Formulário 3º Bim'!$Y$37="✔",IF('Formulário 3º Bim'!Y41="✔",'Formulário 3º Bim'!Z41,0),0)</f>
        <v>0</v>
      </c>
      <c r="AA10" s="64">
        <f>IF('Formulário 3º Bim'!$M$37="✔",IF('Formulário 3º Bim'!M41="✔",'Formulário 3º Bim'!N41,0),0)</f>
        <v>0</v>
      </c>
      <c r="AB10" s="24"/>
      <c r="AC10" s="64">
        <f>IF('Formulário 3º Bim'!$AA$37="✔",IF('Formulário 3º Bim'!AA41="✔",'Formulário 3º Bim'!AB41,0),0)</f>
        <v>0</v>
      </c>
      <c r="AD10" s="64">
        <f>IF('Formulário 3º Bim'!AC41="✔",'Formulário 3º Bim'!AD41,0)</f>
        <v>0</v>
      </c>
      <c r="AE10" s="64">
        <f>IF('Formulário 3º Bim'!AE41="✔",'Formulário 3º Bim'!AF41,0)</f>
        <v>0</v>
      </c>
      <c r="AF10" s="64">
        <f>IF('Formulário 3º Bim'!AG41="✔",'Formulário 3º Bim'!AH41,0)</f>
        <v>0</v>
      </c>
      <c r="AG10" s="64">
        <f>IF('Formulário 3º Bim'!AI41="✔",'Formulário 3º Bim'!AJ41,0)</f>
        <v>0</v>
      </c>
      <c r="AH10" s="64">
        <f>IF('Formulário 3º Bim'!AK41="✔",'Formulário 3º Bim'!AL41,0)</f>
        <v>0</v>
      </c>
      <c r="AI10" s="24"/>
      <c r="AJ10" s="24"/>
      <c r="AK10" s="24"/>
      <c r="AL10" s="64">
        <f>'Formulário 3º Bim'!AM41</f>
        <v>348.63750000000005</v>
      </c>
      <c r="AM10" s="64">
        <f t="shared" si="0"/>
        <v>150.48758837049999</v>
      </c>
      <c r="AN10" s="64">
        <f t="shared" si="1"/>
        <v>236.76621090750001</v>
      </c>
      <c r="AO10" s="106" t="str">
        <f>'Formulário 3º Bim'!$D$27</f>
        <v>20%</v>
      </c>
      <c r="AP10" s="107">
        <f>'Formulário 3º Bim'!$H$150</f>
        <v>0.1208814</v>
      </c>
      <c r="AQ10" s="107">
        <f t="shared" si="2"/>
        <v>0.32088139999999998</v>
      </c>
      <c r="AR10" s="106">
        <f>'Formulário 3º Bim'!B41</f>
        <v>70</v>
      </c>
      <c r="AS10" s="64">
        <f t="shared" si="3"/>
        <v>16573.634763525002</v>
      </c>
      <c r="AT10" s="108" t="str">
        <f>'Formulário 3º Bim'!$C$8</f>
        <v>PAPELARIA E LIVRARIA OMEGA EIRELI ME -Jandyra</v>
      </c>
      <c r="AU10" s="108" t="str">
        <f>'Formulário 3º Bim'!$C$9</f>
        <v>29.271.264/0001-61</v>
      </c>
      <c r="AV10" s="66" t="str">
        <f>'Formulário 3º Bim'!$W$8</f>
        <v>Centro-Oeste</v>
      </c>
      <c r="AW10" s="66" t="str">
        <f>'Formulário 3º Bim'!$W$9</f>
        <v>Parceira - Base</v>
      </c>
      <c r="AX10" s="108">
        <f>'Formulário 3º Bim'!$C$10</f>
        <v>0</v>
      </c>
      <c r="AY10" s="108">
        <f>'Formulário 3º Bim'!$W$10</f>
        <v>0</v>
      </c>
    </row>
    <row r="11" spans="1:51" ht="12.75" customHeight="1">
      <c r="A11" s="63" t="s">
        <v>74</v>
      </c>
      <c r="B11" s="63" t="s">
        <v>169</v>
      </c>
      <c r="C11" s="64">
        <f>IF('Formulário 3º Bim'!C42="✔",'Formulário 3º Bim'!D42*(1-'Formulário 3º Bim'!$D$49-'Formulário 3º Bim'!$F53),0)</f>
        <v>150.48758837049999</v>
      </c>
      <c r="D11" s="24"/>
      <c r="E11" s="24"/>
      <c r="F11" s="24"/>
      <c r="G11" s="24"/>
      <c r="H11" s="64">
        <f>IF('Formulário 3º Bim'!I42="✔",'Formulário 3º Bim'!J42*(1-'Formulário 3º Bim'!$D$49-'Formulário 3º Bim'!$F53),0)</f>
        <v>28.120603429500001</v>
      </c>
      <c r="I11" s="24"/>
      <c r="J11" s="24"/>
      <c r="K11" s="24"/>
      <c r="L11" s="24"/>
      <c r="M11" s="24"/>
      <c r="N11" s="24"/>
      <c r="O11" s="24"/>
      <c r="P11" s="24"/>
      <c r="Q11" s="24"/>
      <c r="R11" s="64">
        <f>IF('Formulário 3º Bim'!$W$37="✔",0,IF('Formulário 3º Bim'!W42="✔",'Formulário 3º Bim'!X42*(1-'Formulário 3º Bim'!$D$49-'Formulário 3º Bim'!$F53),0))</f>
        <v>6.4889782230000002</v>
      </c>
      <c r="S11" s="24"/>
      <c r="T11" s="64">
        <f>IF('Formulário 3º Bim'!$Y$37="✔",0,IF('Formulário 3º Bim'!Y42="✔",'Formulário 3º Bim'!Z42*(1-'Formulário 3º Bim'!$D$49-'Formulário 3º Bim'!$F53),0))</f>
        <v>38.967825268000006</v>
      </c>
      <c r="U11" s="64">
        <f>IF('Formulário 3º Bim'!$M$37="✔",0,IF('Formulário 3º Bim'!M42="✔",'Formulário 3º Bim'!N42*(1-'Formulário 3º Bim'!$D$49-'Formulário 3º Bim'!$F53),0))</f>
        <v>0</v>
      </c>
      <c r="V11" s="24"/>
      <c r="W11" s="64">
        <f>IF('Formulário 3º Bim'!$AA$37="✔",0,IF('Formulário 3º Bim'!AA42="✔",'Formulário 3º Bim'!AB42*(1-'Formulário 3º Bim'!$D$49-'Formulário 3º Bim'!$F53),0))</f>
        <v>40.821819046000002</v>
      </c>
      <c r="X11" s="64">
        <f>IF('Formulário 3º Bim'!$W$37="✔",IF('Formulário 3º Bim'!W42="✔",'Formulário 3º Bim'!X42,0),0)</f>
        <v>0</v>
      </c>
      <c r="Y11" s="24"/>
      <c r="Z11" s="64">
        <f>IF('Formulário 3º Bim'!$Y$37="✔",IF('Formulário 3º Bim'!Y42="✔",'Formulário 3º Bim'!Z42,0),0)</f>
        <v>0</v>
      </c>
      <c r="AA11" s="64">
        <f>IF('Formulário 3º Bim'!$M$37="✔",IF('Formulário 3º Bim'!M42="✔",'Formulário 3º Bim'!N42,0),0)</f>
        <v>0</v>
      </c>
      <c r="AB11" s="24"/>
      <c r="AC11" s="64">
        <f>IF('Formulário 3º Bim'!$AA$37="✔",IF('Formulário 3º Bim'!AA42="✔",'Formulário 3º Bim'!AB42,0),0)</f>
        <v>0</v>
      </c>
      <c r="AD11" s="64">
        <f>IF('Formulário 3º Bim'!AC42="✔",'Formulário 3º Bim'!AD42,0)</f>
        <v>0</v>
      </c>
      <c r="AE11" s="64">
        <f>IF('Formulário 3º Bim'!AE42="✔",'Formulário 3º Bim'!AF42,0)</f>
        <v>0</v>
      </c>
      <c r="AF11" s="64">
        <f>IF('Formulário 3º Bim'!AG42="✔",'Formulário 3º Bim'!AH42,0)</f>
        <v>0</v>
      </c>
      <c r="AG11" s="64">
        <f>IF('Formulário 3º Bim'!AI42="✔",'Formulário 3º Bim'!AJ42,0)</f>
        <v>0</v>
      </c>
      <c r="AH11" s="64">
        <f>IF('Formulário 3º Bim'!AK42="✔",'Formulário 3º Bim'!AL42,0)</f>
        <v>0</v>
      </c>
      <c r="AI11" s="24"/>
      <c r="AJ11" s="24"/>
      <c r="AK11" s="24"/>
      <c r="AL11" s="64">
        <f>'Formulário 3º Bim'!AM42</f>
        <v>390.04500000000002</v>
      </c>
      <c r="AM11" s="64">
        <f t="shared" si="0"/>
        <v>178.60819179999999</v>
      </c>
      <c r="AN11" s="64">
        <f t="shared" si="1"/>
        <v>264.88681433700003</v>
      </c>
      <c r="AO11" s="106" t="str">
        <f>'Formulário 3º Bim'!$D$27</f>
        <v>20%</v>
      </c>
      <c r="AP11" s="107">
        <f>'Formulário 3º Bim'!$H$150</f>
        <v>0.1208814</v>
      </c>
      <c r="AQ11" s="107">
        <f t="shared" si="2"/>
        <v>0.32088139999999998</v>
      </c>
      <c r="AR11" s="106">
        <f>'Formulário 3º Bim'!B42</f>
        <v>60</v>
      </c>
      <c r="AS11" s="64">
        <f t="shared" si="3"/>
        <v>15893.208860220002</v>
      </c>
      <c r="AT11" s="108" t="str">
        <f>'Formulário 3º Bim'!$C$8</f>
        <v>PAPELARIA E LIVRARIA OMEGA EIRELI ME -Jandyra</v>
      </c>
      <c r="AU11" s="108" t="str">
        <f>'Formulário 3º Bim'!$C$9</f>
        <v>29.271.264/0001-61</v>
      </c>
      <c r="AV11" s="66" t="str">
        <f>'Formulário 3º Bim'!$W$8</f>
        <v>Centro-Oeste</v>
      </c>
      <c r="AW11" s="66" t="str">
        <f>'Formulário 3º Bim'!$W$9</f>
        <v>Parceira - Base</v>
      </c>
      <c r="AX11" s="108">
        <f>'Formulário 3º Bim'!$C$10</f>
        <v>0</v>
      </c>
      <c r="AY11" s="108">
        <f>'Formulário 3º Bim'!$W$10</f>
        <v>0</v>
      </c>
    </row>
    <row r="12" spans="1:51" ht="12.75" customHeight="1">
      <c r="A12" s="63" t="s">
        <v>80</v>
      </c>
      <c r="B12" s="63" t="s">
        <v>170</v>
      </c>
      <c r="C12" s="64">
        <f>IF('Formulário 3º Bim'!C59="✔",'Formulário 3º Bim'!D59*(1-'Formulário 3º Bim'!$D$69-'Formulário 3º Bim'!$F69),0)</f>
        <v>131.64204722050002</v>
      </c>
      <c r="D12" s="64">
        <f>IF('Formulário 3º Bim'!E59="✔",'Formulário 3º Bim'!F59*(1-'Formulário 3º Bim'!$D$69-'Formulário 3º Bim'!$F69),0)</f>
        <v>75.356697652500003</v>
      </c>
      <c r="E12" s="24"/>
      <c r="F12" s="24"/>
      <c r="G12" s="24"/>
      <c r="H12" s="64">
        <f>IF('Formulário 3º Bim'!G59="✔",'Formulário 3º Bim'!H59*(1-'Formulário 3º Bim'!$D$69-'Formulário 3º Bim'!$F69),0)</f>
        <v>28.120603429500001</v>
      </c>
      <c r="I12" s="24"/>
      <c r="J12" s="24"/>
      <c r="K12" s="24"/>
      <c r="L12" s="24"/>
      <c r="M12" s="24"/>
      <c r="N12" s="24"/>
      <c r="O12" s="24"/>
      <c r="P12" s="64">
        <f>IF('Formulário 3º Bim'!$Q$58="✔",0,IF('Formulário 3º Bim'!Q59="✔",'Formulário 3º Bim'!R59*(1-'Formulário 3º Bim'!$D$69-'Formulário 3º Bim'!$F69),0))</f>
        <v>0</v>
      </c>
      <c r="Q12" s="64">
        <f>IF('Formulário 3º Bim'!$Q$58="✔",IF('Formulário 3º Bim'!Q59="✔",'Formulário 3º Bim'!R59,0),0)</f>
        <v>51.05</v>
      </c>
      <c r="R12" s="64">
        <f>IF('Formulário 3º Bim'!$S$58="✔",0,IF('Formulário 3º Bim'!S59="✔",'Formulário 3º Bim'!T59*(1-'Formulário 3º Bim'!$D$69-'Formulário 3º Bim'!$F69),0))</f>
        <v>6.4889782230000002</v>
      </c>
      <c r="S12" s="24"/>
      <c r="T12" s="24"/>
      <c r="U12" s="24"/>
      <c r="V12" s="24"/>
      <c r="W12" s="64">
        <f>IF('Formulário 3º Bim'!$U$58="✔",0,IF('Formulário 3º Bim'!U59="✔",'Formulário 3º Bim'!V59*(1-'Formulário 3º Bim'!$D$69-'Formulário 3º Bim'!$F69),0))</f>
        <v>40.821819046000002</v>
      </c>
      <c r="X12" s="64">
        <f>IF('Formulário 3º Bim'!$S$58="✔",IF('Formulário 3º Bim'!S59="✔",'Formulário 3º Bim'!T59,0),0)</f>
        <v>0</v>
      </c>
      <c r="Y12" s="24"/>
      <c r="Z12" s="24"/>
      <c r="AA12" s="24"/>
      <c r="AB12" s="24"/>
      <c r="AC12" s="64">
        <f>IF('Formulário 3º Bim'!$U$58="✔",IF('Formulário 3º Bim'!U59="✔",'Formulário 3º Bim'!V59,0),0)</f>
        <v>0</v>
      </c>
      <c r="AD12" s="64">
        <f>IF('Formulário 3º Bim'!W59="✔",'Formulário 3º Bim'!X59,0)</f>
        <v>0</v>
      </c>
      <c r="AE12" s="64">
        <f>IF('Formulário 3º Bim'!Y59="✔",'Formulário 3º Bim'!Z59,0)</f>
        <v>0</v>
      </c>
      <c r="AF12" s="64">
        <f>IF('Formulário 3º Bim'!AA59="✔",'Formulário 3º Bim'!AB59,0)</f>
        <v>0</v>
      </c>
      <c r="AG12" s="64">
        <f>IF('Formulário 3º Bim'!AC59="✔",'Formulário 3º Bim'!AD59,0)</f>
        <v>0</v>
      </c>
      <c r="AH12" s="64">
        <f>IF('Formulário 3º Bim'!AE59="✔",'Formulário 3º Bim'!AF59,0)</f>
        <v>0</v>
      </c>
      <c r="AI12" s="24"/>
      <c r="AJ12" s="24"/>
      <c r="AK12" s="24"/>
      <c r="AL12" s="64">
        <f>'Formulário 3º Bim'!AG59</f>
        <v>466.92750000000001</v>
      </c>
      <c r="AM12" s="64">
        <f t="shared" si="0"/>
        <v>286.1693483025</v>
      </c>
      <c r="AN12" s="64">
        <f t="shared" si="1"/>
        <v>333.48014557149997</v>
      </c>
      <c r="AO12" s="106" t="str">
        <f>'Formulário 3º Bim'!$D$27</f>
        <v>20%</v>
      </c>
      <c r="AP12" s="107">
        <f>'Formulário 3º Bim'!$H$150</f>
        <v>0.1208814</v>
      </c>
      <c r="AQ12" s="107">
        <f t="shared" si="2"/>
        <v>0.32088139999999998</v>
      </c>
      <c r="AR12" s="106">
        <f>'Formulário 3º Bim'!B59</f>
        <v>65</v>
      </c>
      <c r="AS12" s="64">
        <f t="shared" si="3"/>
        <v>21676.209462147497</v>
      </c>
      <c r="AT12" s="108" t="str">
        <f>'Formulário 3º Bim'!$C$8</f>
        <v>PAPELARIA E LIVRARIA OMEGA EIRELI ME -Jandyra</v>
      </c>
      <c r="AU12" s="108" t="str">
        <f>'Formulário 3º Bim'!$C$9</f>
        <v>29.271.264/0001-61</v>
      </c>
      <c r="AV12" s="66" t="str">
        <f>'Formulário 3º Bim'!$W$8</f>
        <v>Centro-Oeste</v>
      </c>
      <c r="AW12" s="66" t="str">
        <f>'Formulário 3º Bim'!$W$9</f>
        <v>Parceira - Base</v>
      </c>
      <c r="AX12" s="108">
        <f>'Formulário 3º Bim'!$C$10</f>
        <v>0</v>
      </c>
      <c r="AY12" s="108">
        <f>'Formulário 3º Bim'!$W$10</f>
        <v>0</v>
      </c>
    </row>
    <row r="13" spans="1:51" ht="12.75" customHeight="1">
      <c r="A13" s="63" t="s">
        <v>81</v>
      </c>
      <c r="B13" s="63" t="s">
        <v>170</v>
      </c>
      <c r="C13" s="64">
        <f>IF('Formulário 3º Bim'!C60="✔",'Formulário 3º Bim'!D60*(1-'Formulário 3º Bim'!$D$69-'Formulário 3º Bim'!$F70),0)</f>
        <v>131.64204722050002</v>
      </c>
      <c r="D13" s="64">
        <f>IF('Formulário 3º Bim'!E60="✔",'Formulário 3º Bim'!F60*(1-'Formulário 3º Bim'!$D$69-'Formulário 3º Bim'!$F70),0)</f>
        <v>75.356697652500003</v>
      </c>
      <c r="E13" s="24"/>
      <c r="F13" s="24"/>
      <c r="G13" s="24"/>
      <c r="H13" s="64">
        <f>IF('Formulário 3º Bim'!G60="✔",'Formulário 3º Bim'!H60*(1-'Formulário 3º Bim'!$D$69-'Formulário 3º Bim'!$F70),0)</f>
        <v>28.120603429500001</v>
      </c>
      <c r="I13" s="24"/>
      <c r="J13" s="24"/>
      <c r="K13" s="24"/>
      <c r="L13" s="24"/>
      <c r="M13" s="24"/>
      <c r="N13" s="24"/>
      <c r="O13" s="24"/>
      <c r="P13" s="64">
        <f>IF('Formulário 3º Bim'!$Q$58="✔",0,IF('Formulário 3º Bim'!Q60="✔",'Formulário 3º Bim'!R60*(1-'Formulário 3º Bim'!$D$69-'Formulário 3º Bim'!$F70),0))</f>
        <v>0</v>
      </c>
      <c r="Q13" s="64">
        <f>IF('Formulário 3º Bim'!$Q$58="✔",IF('Formulário 3º Bim'!Q60="✔",'Formulário 3º Bim'!R60,0),0)</f>
        <v>51.05</v>
      </c>
      <c r="R13" s="64">
        <f>IF('Formulário 3º Bim'!$S$58="✔",0,IF('Formulário 3º Bim'!S60="✔",'Formulário 3º Bim'!T60*(1-'Formulário 3º Bim'!$D$69-'Formulário 3º Bim'!$F70),0))</f>
        <v>6.4889782230000002</v>
      </c>
      <c r="S13" s="24"/>
      <c r="T13" s="24"/>
      <c r="U13" s="24"/>
      <c r="V13" s="24"/>
      <c r="W13" s="64">
        <f>IF('Formulário 3º Bim'!$U$58="✔",0,IF('Formulário 3º Bim'!U60="✔",'Formulário 3º Bim'!V60*(1-'Formulário 3º Bim'!$D$69-'Formulário 3º Bim'!$F70),0))</f>
        <v>0</v>
      </c>
      <c r="X13" s="64">
        <f>IF('Formulário 3º Bim'!$S$58="✔",IF('Formulário 3º Bim'!S60="✔",'Formulário 3º Bim'!T60,0),0)</f>
        <v>0</v>
      </c>
      <c r="Y13" s="24"/>
      <c r="Z13" s="24"/>
      <c r="AA13" s="24"/>
      <c r="AB13" s="24"/>
      <c r="AC13" s="64">
        <f>IF('Formulário 3º Bim'!$U$58="✔",IF('Formulário 3º Bim'!U60="✔",'Formulário 3º Bim'!V60,0),0)</f>
        <v>0</v>
      </c>
      <c r="AD13" s="64">
        <f>IF('Formulário 3º Bim'!W60="✔",'Formulário 3º Bim'!X60,0)</f>
        <v>0</v>
      </c>
      <c r="AE13" s="64">
        <f>IF('Formulário 3º Bim'!Y60="✔",'Formulário 3º Bim'!Z60,0)</f>
        <v>0</v>
      </c>
      <c r="AF13" s="64">
        <f>IF('Formulário 3º Bim'!AA60="✔",'Formulário 3º Bim'!AB60,0)</f>
        <v>0</v>
      </c>
      <c r="AG13" s="64">
        <f>IF('Formulário 3º Bim'!AC60="✔",'Formulário 3º Bim'!AD60,0)</f>
        <v>0</v>
      </c>
      <c r="AH13" s="64">
        <f>IF('Formulário 3º Bim'!AE60="✔",'Formulário 3º Bim'!AF60,0)</f>
        <v>0</v>
      </c>
      <c r="AI13" s="24"/>
      <c r="AJ13" s="24"/>
      <c r="AK13" s="24"/>
      <c r="AL13" s="64">
        <f>'Formulário 3º Bim'!AG60</f>
        <v>406.8175</v>
      </c>
      <c r="AM13" s="64">
        <f t="shared" si="0"/>
        <v>286.1693483025</v>
      </c>
      <c r="AN13" s="64">
        <f t="shared" si="1"/>
        <v>292.6583265255</v>
      </c>
      <c r="AO13" s="106" t="str">
        <f>'Formulário 3º Bim'!$D$27</f>
        <v>20%</v>
      </c>
      <c r="AP13" s="107">
        <f>'Formulário 3º Bim'!$H$150</f>
        <v>0.1208814</v>
      </c>
      <c r="AQ13" s="107">
        <f t="shared" si="2"/>
        <v>0.32088139999999998</v>
      </c>
      <c r="AR13" s="106">
        <f>'Formulário 3º Bim'!B60</f>
        <v>60</v>
      </c>
      <c r="AS13" s="64">
        <f t="shared" si="3"/>
        <v>17559.499591529999</v>
      </c>
      <c r="AT13" s="108" t="str">
        <f>'Formulário 3º Bim'!$C$8</f>
        <v>PAPELARIA E LIVRARIA OMEGA EIRELI ME -Jandyra</v>
      </c>
      <c r="AU13" s="108" t="str">
        <f>'Formulário 3º Bim'!$C$9</f>
        <v>29.271.264/0001-61</v>
      </c>
      <c r="AV13" s="66" t="str">
        <f>'Formulário 3º Bim'!$W$8</f>
        <v>Centro-Oeste</v>
      </c>
      <c r="AW13" s="66" t="str">
        <f>'Formulário 3º Bim'!$W$9</f>
        <v>Parceira - Base</v>
      </c>
      <c r="AX13" s="108">
        <f>'Formulário 3º Bim'!$C$10</f>
        <v>0</v>
      </c>
      <c r="AY13" s="108">
        <f>'Formulário 3º Bim'!$W$10</f>
        <v>0</v>
      </c>
    </row>
    <row r="14" spans="1:51" ht="12.75" customHeight="1">
      <c r="A14" s="63" t="s">
        <v>82</v>
      </c>
      <c r="B14" s="63" t="s">
        <v>170</v>
      </c>
      <c r="C14" s="64">
        <f>IF('Formulário 3º Bim'!C61="✔",'Formulário 3º Bim'!D61*(1-'Formulário 3º Bim'!$D$69-'Formulário 3º Bim'!$F71),0)</f>
        <v>131.64204722050002</v>
      </c>
      <c r="D14" s="64">
        <f>IF('Formulário 3º Bim'!E61="✔",'Formulário 3º Bim'!F61*(1-'Formulário 3º Bim'!$D$69-'Formulário 3º Bim'!$F71),0)</f>
        <v>75.356697652500003</v>
      </c>
      <c r="E14" s="24"/>
      <c r="F14" s="24"/>
      <c r="G14" s="24"/>
      <c r="H14" s="64">
        <f>IF('Formulário 3º Bim'!G61="✔",'Formulário 3º Bim'!H61*(1-'Formulário 3º Bim'!$D$69-'Formulário 3º Bim'!$F71),0)</f>
        <v>28.120603429500001</v>
      </c>
      <c r="I14" s="24"/>
      <c r="J14" s="24"/>
      <c r="K14" s="24"/>
      <c r="L14" s="24"/>
      <c r="M14" s="24"/>
      <c r="N14" s="24"/>
      <c r="O14" s="24"/>
      <c r="P14" s="64">
        <f>IF('Formulário 3º Bim'!$Q$58="✔",0,IF('Formulário 3º Bim'!Q61="✔",'Formulário 3º Bim'!R61*(1-'Formulário 3º Bim'!$D$69-'Formulário 3º Bim'!$F71),0))</f>
        <v>0</v>
      </c>
      <c r="Q14" s="64">
        <f>IF('Formulário 3º Bim'!$Q$58="✔",IF('Formulário 3º Bim'!Q61="✔",'Formulário 3º Bim'!R61,0),0)</f>
        <v>51.05</v>
      </c>
      <c r="R14" s="64">
        <f>IF('Formulário 3º Bim'!$S$58="✔",0,IF('Formulário 3º Bim'!S61="✔",'Formulário 3º Bim'!T61*(1-'Formulário 3º Bim'!$D$69-'Formulário 3º Bim'!$F71),0))</f>
        <v>6.4889782230000002</v>
      </c>
      <c r="S14" s="24"/>
      <c r="T14" s="24"/>
      <c r="U14" s="24"/>
      <c r="V14" s="24"/>
      <c r="W14" s="64">
        <f>IF('Formulário 3º Bim'!$U$58="✔",0,IF('Formulário 3º Bim'!U61="✔",'Formulário 3º Bim'!V61*(1-'Formulário 3º Bim'!$D$69-'Formulário 3º Bim'!$F71),0))</f>
        <v>0</v>
      </c>
      <c r="X14" s="64">
        <f>IF('Formulário 3º Bim'!$S$58="✔",IF('Formulário 3º Bim'!S61="✔",'Formulário 3º Bim'!T61,0),0)</f>
        <v>0</v>
      </c>
      <c r="Y14" s="24"/>
      <c r="Z14" s="24"/>
      <c r="AA14" s="24"/>
      <c r="AB14" s="24"/>
      <c r="AC14" s="64">
        <f>IF('Formulário 3º Bim'!$U$58="✔",IF('Formulário 3º Bim'!U61="✔",'Formulário 3º Bim'!V61,0),0)</f>
        <v>0</v>
      </c>
      <c r="AD14" s="64">
        <f>IF('Formulário 3º Bim'!W61="✔",'Formulário 3º Bim'!X61,0)</f>
        <v>0</v>
      </c>
      <c r="AE14" s="64">
        <f>IF('Formulário 3º Bim'!Y61="✔",'Formulário 3º Bim'!Z61,0)</f>
        <v>0</v>
      </c>
      <c r="AF14" s="64">
        <f>IF('Formulário 3º Bim'!AA61="✔",'Formulário 3º Bim'!AB61,0)</f>
        <v>0</v>
      </c>
      <c r="AG14" s="64">
        <f>IF('Formulário 3º Bim'!AC61="✔",'Formulário 3º Bim'!AD61,0)</f>
        <v>0</v>
      </c>
      <c r="AH14" s="64">
        <f>IF('Formulário 3º Bim'!AE61="✔",'Formulário 3º Bim'!AF61,0)</f>
        <v>0</v>
      </c>
      <c r="AI14" s="24"/>
      <c r="AJ14" s="24"/>
      <c r="AK14" s="24"/>
      <c r="AL14" s="64">
        <f>'Formulário 3º Bim'!AG61</f>
        <v>406.8175</v>
      </c>
      <c r="AM14" s="64">
        <f t="shared" si="0"/>
        <v>286.1693483025</v>
      </c>
      <c r="AN14" s="64">
        <f t="shared" si="1"/>
        <v>292.6583265255</v>
      </c>
      <c r="AO14" s="106" t="str">
        <f>'Formulário 3º Bim'!$D$27</f>
        <v>20%</v>
      </c>
      <c r="AP14" s="107">
        <f>'Formulário 3º Bim'!$H$150</f>
        <v>0.1208814</v>
      </c>
      <c r="AQ14" s="107">
        <f t="shared" si="2"/>
        <v>0.32088139999999998</v>
      </c>
      <c r="AR14" s="106">
        <f>'Formulário 3º Bim'!B61</f>
        <v>45</v>
      </c>
      <c r="AS14" s="64">
        <f t="shared" si="3"/>
        <v>13169.6246936475</v>
      </c>
      <c r="AT14" s="108" t="str">
        <f>'Formulário 3º Bim'!$C$8</f>
        <v>PAPELARIA E LIVRARIA OMEGA EIRELI ME -Jandyra</v>
      </c>
      <c r="AU14" s="108" t="str">
        <f>'Formulário 3º Bim'!$C$9</f>
        <v>29.271.264/0001-61</v>
      </c>
      <c r="AV14" s="66" t="str">
        <f>'Formulário 3º Bim'!$W$8</f>
        <v>Centro-Oeste</v>
      </c>
      <c r="AW14" s="66" t="str">
        <f>'Formulário 3º Bim'!$W$9</f>
        <v>Parceira - Base</v>
      </c>
      <c r="AX14" s="108">
        <f>'Formulário 3º Bim'!$C$10</f>
        <v>0</v>
      </c>
      <c r="AY14" s="108">
        <f>'Formulário 3º Bim'!$W$10</f>
        <v>0</v>
      </c>
    </row>
    <row r="15" spans="1:51" ht="12.75" customHeight="1">
      <c r="A15" s="63" t="s">
        <v>83</v>
      </c>
      <c r="B15" s="63" t="s">
        <v>170</v>
      </c>
      <c r="C15" s="64">
        <f>IF('Formulário 3º Bim'!C62="✔",'Formulário 3º Bim'!D62*(1-'Formulário 3º Bim'!$D$69-'Formulário 3º Bim'!$F72),0)</f>
        <v>131.64204722050002</v>
      </c>
      <c r="D15" s="64">
        <f>IF('Formulário 3º Bim'!E62="✔",'Formulário 3º Bim'!F62*(1-'Formulário 3º Bim'!$D$69-'Formulário 3º Bim'!$F72),0)</f>
        <v>75.356697652500003</v>
      </c>
      <c r="E15" s="24"/>
      <c r="F15" s="24"/>
      <c r="G15" s="24"/>
      <c r="H15" s="64">
        <f>IF('Formulário 3º Bim'!G62="✔",'Formulário 3º Bim'!H62*(1-'Formulário 3º Bim'!$D$69-'Formulário 3º Bim'!$F72),0)</f>
        <v>28.120603429500001</v>
      </c>
      <c r="I15" s="24"/>
      <c r="J15" s="24"/>
      <c r="K15" s="24"/>
      <c r="L15" s="24"/>
      <c r="M15" s="24"/>
      <c r="N15" s="24"/>
      <c r="O15" s="24"/>
      <c r="P15" s="64">
        <f>IF('Formulário 3º Bim'!$Q$58="✔",0,IF('Formulário 3º Bim'!Q62="✔",'Formulário 3º Bim'!R62*(1-'Formulário 3º Bim'!$D$69-'Formulário 3º Bim'!$F72),0))</f>
        <v>0</v>
      </c>
      <c r="Q15" s="64">
        <f>IF('Formulário 3º Bim'!$Q$58="✔",IF('Formulário 3º Bim'!Q62="✔",'Formulário 3º Bim'!R62,0),0)</f>
        <v>51.05</v>
      </c>
      <c r="R15" s="64">
        <f>IF('Formulário 3º Bim'!$S$58="✔",0,IF('Formulário 3º Bim'!S62="✔",'Formulário 3º Bim'!T62*(1-'Formulário 3º Bim'!$D$69-'Formulário 3º Bim'!$F72),0))</f>
        <v>6.4889782230000002</v>
      </c>
      <c r="S15" s="24"/>
      <c r="T15" s="24"/>
      <c r="U15" s="24"/>
      <c r="V15" s="24"/>
      <c r="W15" s="64">
        <f>IF('Formulário 3º Bim'!$U$58="✔",0,IF('Formulário 3º Bim'!U62="✔",'Formulário 3º Bim'!V62*(1-'Formulário 3º Bim'!$D$69-'Formulário 3º Bim'!$F72),0))</f>
        <v>0</v>
      </c>
      <c r="X15" s="64">
        <f>IF('Formulário 3º Bim'!$S$58="✔",IF('Formulário 3º Bim'!S62="✔",'Formulário 3º Bim'!T62,0),0)</f>
        <v>0</v>
      </c>
      <c r="Y15" s="24"/>
      <c r="Z15" s="24"/>
      <c r="AA15" s="24"/>
      <c r="AB15" s="24"/>
      <c r="AC15" s="64">
        <f>IF('Formulário 3º Bim'!$U$58="✔",IF('Formulário 3º Bim'!U62="✔",'Formulário 3º Bim'!V62,0),0)</f>
        <v>0</v>
      </c>
      <c r="AD15" s="64">
        <f>IF('Formulário 3º Bim'!W62="✔",'Formulário 3º Bim'!X62,0)</f>
        <v>0</v>
      </c>
      <c r="AE15" s="64">
        <f>IF('Formulário 3º Bim'!Y62="✔",'Formulário 3º Bim'!Z62,0)</f>
        <v>0</v>
      </c>
      <c r="AF15" s="64">
        <f>IF('Formulário 3º Bim'!AA62="✔",'Formulário 3º Bim'!AB62,0)</f>
        <v>0</v>
      </c>
      <c r="AG15" s="64">
        <f>IF('Formulário 3º Bim'!AC62="✔",'Formulário 3º Bim'!AD62,0)</f>
        <v>0</v>
      </c>
      <c r="AH15" s="64">
        <f>IF('Formulário 3º Bim'!AE62="✔",'Formulário 3º Bim'!AF62,0)</f>
        <v>0</v>
      </c>
      <c r="AI15" s="24"/>
      <c r="AJ15" s="24"/>
      <c r="AK15" s="24"/>
      <c r="AL15" s="64">
        <f>'Formulário 3º Bim'!AG62</f>
        <v>406.8175</v>
      </c>
      <c r="AM15" s="64">
        <f t="shared" si="0"/>
        <v>286.1693483025</v>
      </c>
      <c r="AN15" s="64">
        <f t="shared" si="1"/>
        <v>292.6583265255</v>
      </c>
      <c r="AO15" s="106" t="str">
        <f>'Formulário 3º Bim'!$D$27</f>
        <v>20%</v>
      </c>
      <c r="AP15" s="107">
        <f>'Formulário 3º Bim'!$H$150</f>
        <v>0.1208814</v>
      </c>
      <c r="AQ15" s="107">
        <f t="shared" si="2"/>
        <v>0.32088139999999998</v>
      </c>
      <c r="AR15" s="106">
        <f>'Formulário 3º Bim'!B62</f>
        <v>40</v>
      </c>
      <c r="AS15" s="64">
        <f t="shared" si="3"/>
        <v>11706.333061019999</v>
      </c>
      <c r="AT15" s="108" t="str">
        <f>'Formulário 3º Bim'!$C$8</f>
        <v>PAPELARIA E LIVRARIA OMEGA EIRELI ME -Jandyra</v>
      </c>
      <c r="AU15" s="108" t="str">
        <f>'Formulário 3º Bim'!$C$9</f>
        <v>29.271.264/0001-61</v>
      </c>
      <c r="AV15" s="66" t="str">
        <f>'Formulário 3º Bim'!$W$8</f>
        <v>Centro-Oeste</v>
      </c>
      <c r="AW15" s="66" t="str">
        <f>'Formulário 3º Bim'!$W$9</f>
        <v>Parceira - Base</v>
      </c>
      <c r="AX15" s="108">
        <f>'Formulário 3º Bim'!$C$10</f>
        <v>0</v>
      </c>
      <c r="AY15" s="108">
        <f>'Formulário 3º Bim'!$W$10</f>
        <v>0</v>
      </c>
    </row>
    <row r="16" spans="1:51" ht="12.75" customHeight="1">
      <c r="A16" s="63" t="s">
        <v>87</v>
      </c>
      <c r="B16" s="63" t="s">
        <v>171</v>
      </c>
      <c r="C16" s="64">
        <f>IF('Formulário 3º Bim'!C78="✔",'Formulário 3º Bim'!D78*(1-'Formulário 3º Bim'!$D$86-'Formulário 3º Bim'!$F86),0)</f>
        <v>143.076706648</v>
      </c>
      <c r="D16" s="64">
        <f>IF('Formulário 3º Bim'!E78="✔",'Formulário 3º Bim'!F78*(1-'Formulário 3º Bim'!$D$86-'Formulário 3º Bim'!$F86),0)</f>
        <v>115.772743335</v>
      </c>
      <c r="E16" s="24"/>
      <c r="F16" s="24"/>
      <c r="G16" s="24"/>
      <c r="H16" s="64">
        <f>IF('Formulário 3º Bim'!G78="✔",'Formulário 3º Bim'!H78*(1-'Formulário 3º Bim'!$D$86-'Formulário 3º Bim'!$F86),0)</f>
        <v>28.120603429500001</v>
      </c>
      <c r="I16" s="24"/>
      <c r="J16" s="24"/>
      <c r="K16" s="24"/>
      <c r="L16" s="64">
        <f>IF('Formulário 3º Bim'!K78="✔",'Formulário 3º Bim'!L78*(1-'Formulário 3º Bim'!$D$86-'Formulário 3º Bim'!$F86),0)</f>
        <v>158.822071389</v>
      </c>
      <c r="M16" s="24"/>
      <c r="N16" s="24"/>
      <c r="O16" s="24"/>
      <c r="P16" s="64">
        <f>IF('Formulário 3º Bim'!$M$77="✔",0,IF('Formulário 3º Bim'!M78="✔",'Formulário 3º Bim'!N78*(1-'Formulário 3º Bim'!$D$86-'Formulário 3º Bim'!$F86),0))</f>
        <v>69.135971276500001</v>
      </c>
      <c r="Q16" s="64">
        <f>IF('Formulário 3º Bim'!$M$77="✔",IF('Formulário 3º Bim'!M78="✔",'Formulário 3º Bim'!N78,0),0)</f>
        <v>0</v>
      </c>
      <c r="R16" s="64">
        <f>IF('Formulário 3º Bim'!$O$77="✔",0,IF('Formulário 3º Bim'!O78="✔",'Formulário 3º Bim'!P78*(1-'Formulário 3º Bim'!$D$86-'Formulário 3º Bim'!$F86),0))</f>
        <v>6.4889782230000002</v>
      </c>
      <c r="S16" s="24"/>
      <c r="T16" s="24"/>
      <c r="U16" s="24"/>
      <c r="V16" s="24"/>
      <c r="W16" s="24"/>
      <c r="X16" s="64">
        <f>IF('Formulário 3º Bim'!$O$77="✔",IF('Formulário 3º Bim'!O78="✔",'Formulário 3º Bim'!P78,0),0)</f>
        <v>0</v>
      </c>
      <c r="Y16" s="24"/>
      <c r="Z16" s="24"/>
      <c r="AA16" s="24"/>
      <c r="AB16" s="24"/>
      <c r="AC16" s="24"/>
      <c r="AD16" s="64">
        <f>IF('Formulário 3º Bim'!Q78="✔",'Formulário 3º Bim'!R78,0)</f>
        <v>0</v>
      </c>
      <c r="AE16" s="64">
        <f>IF('Formulário 3º Bim'!S78="✔",'Formulário 3º Bim'!T78,0)</f>
        <v>0</v>
      </c>
      <c r="AF16" s="64">
        <f>IF('Formulário 3º Bim'!U78="✔",'Formulário 3º Bim'!V78,0)</f>
        <v>0</v>
      </c>
      <c r="AG16" s="64">
        <f>IF('Formulário 3º Bim'!W78="✔",'Formulário 3º Bim'!X78,0)</f>
        <v>0</v>
      </c>
      <c r="AH16" s="64">
        <f>IF('Formulário 3º Bim'!Y78="✔",'Formulário 3º Bim'!Z78,0)</f>
        <v>0</v>
      </c>
      <c r="AI16" s="24"/>
      <c r="AJ16" s="24"/>
      <c r="AK16" s="24"/>
      <c r="AL16" s="64">
        <f>'Formulário 3º Bim'!AA78</f>
        <v>767.78499999999997</v>
      </c>
      <c r="AM16" s="64">
        <f t="shared" si="0"/>
        <v>514.92809607799995</v>
      </c>
      <c r="AN16" s="64">
        <f t="shared" si="1"/>
        <v>521.41707430099996</v>
      </c>
      <c r="AO16" s="106" t="str">
        <f>'Formulário 3º Bim'!$D$27</f>
        <v>20%</v>
      </c>
      <c r="AP16" s="107">
        <f>'Formulário 3º Bim'!$H$150</f>
        <v>0.1208814</v>
      </c>
      <c r="AQ16" s="107">
        <f t="shared" si="2"/>
        <v>0.32088139999999998</v>
      </c>
      <c r="AR16" s="106">
        <f>'Formulário 3º Bim'!B78</f>
        <v>30</v>
      </c>
      <c r="AS16" s="64">
        <f t="shared" si="3"/>
        <v>15642.512229029999</v>
      </c>
      <c r="AT16" s="108" t="str">
        <f>'Formulário 3º Bim'!$C$8</f>
        <v>PAPELARIA E LIVRARIA OMEGA EIRELI ME -Jandyra</v>
      </c>
      <c r="AU16" s="108" t="str">
        <f>'Formulário 3º Bim'!$C$9</f>
        <v>29.271.264/0001-61</v>
      </c>
      <c r="AV16" s="66" t="str">
        <f>'Formulário 3º Bim'!$W$8</f>
        <v>Centro-Oeste</v>
      </c>
      <c r="AW16" s="66" t="str">
        <f>'Formulário 3º Bim'!$W$9</f>
        <v>Parceira - Base</v>
      </c>
      <c r="AX16" s="108">
        <f>'Formulário 3º Bim'!$C$10</f>
        <v>0</v>
      </c>
      <c r="AY16" s="108">
        <f>'Formulário 3º Bim'!$W$10</f>
        <v>0</v>
      </c>
    </row>
    <row r="17" spans="1:51" ht="12.75" customHeight="1">
      <c r="A17" s="63" t="s">
        <v>88</v>
      </c>
      <c r="B17" s="63" t="s">
        <v>171</v>
      </c>
      <c r="C17" s="64">
        <f>IF('Formulário 3º Bim'!C79="✔",'Formulário 3º Bim'!D79*(1-'Formulário 3º Bim'!$D$86-'Formulário 3º Bim'!$F87),0)</f>
        <v>143.076706648</v>
      </c>
      <c r="D17" s="64">
        <f>IF('Formulário 3º Bim'!E79="✔",'Formulário 3º Bim'!F79*(1-'Formulário 3º Bim'!$D$86-'Formulário 3º Bim'!$F87),0)</f>
        <v>115.772743335</v>
      </c>
      <c r="E17" s="24"/>
      <c r="F17" s="24"/>
      <c r="G17" s="24"/>
      <c r="H17" s="64">
        <f>IF('Formulário 3º Bim'!G79="✔",'Formulário 3º Bim'!H79*(1-'Formulário 3º Bim'!$D$86-'Formulário 3º Bim'!$F87),0)</f>
        <v>28.120603429500001</v>
      </c>
      <c r="I17" s="24"/>
      <c r="J17" s="24"/>
      <c r="K17" s="24"/>
      <c r="L17" s="64">
        <f>IF('Formulário 3º Bim'!K79="✔",'Formulário 3º Bim'!L79*(1-'Formulário 3º Bim'!$D$86-'Formulário 3º Bim'!$F87),0)</f>
        <v>158.822071389</v>
      </c>
      <c r="M17" s="24"/>
      <c r="N17" s="24"/>
      <c r="O17" s="24"/>
      <c r="P17" s="64">
        <f>IF('Formulário 3º Bim'!$M$77="✔",0,IF('Formulário 3º Bim'!M79="✔",'Formulário 3º Bim'!N79*(1-'Formulário 3º Bim'!$D$86-'Formulário 3º Bim'!$F87),0))</f>
        <v>69.135971276500001</v>
      </c>
      <c r="Q17" s="64">
        <f>IF('Formulário 3º Bim'!$M$77="✔",IF('Formulário 3º Bim'!M79="✔",'Formulário 3º Bim'!N79,0),0)</f>
        <v>0</v>
      </c>
      <c r="R17" s="64">
        <f>IF('Formulário 3º Bim'!$O$77="✔",0,IF('Formulário 3º Bim'!O79="✔",'Formulário 3º Bim'!P79*(1-'Formulário 3º Bim'!$D$86-'Formulário 3º Bim'!$F87),0))</f>
        <v>6.4889782230000002</v>
      </c>
      <c r="S17" s="24"/>
      <c r="T17" s="24"/>
      <c r="U17" s="24"/>
      <c r="V17" s="24"/>
      <c r="W17" s="24"/>
      <c r="X17" s="64">
        <f>IF('Formulário 3º Bim'!$O$77="✔",IF('Formulário 3º Bim'!O79="✔",'Formulário 3º Bim'!P79,0),0)</f>
        <v>0</v>
      </c>
      <c r="Y17" s="24"/>
      <c r="Z17" s="24"/>
      <c r="AA17" s="24"/>
      <c r="AB17" s="24"/>
      <c r="AC17" s="24"/>
      <c r="AD17" s="64">
        <f>IF('Formulário 3º Bim'!Q79="✔",'Formulário 3º Bim'!R79,0)</f>
        <v>0</v>
      </c>
      <c r="AE17" s="64">
        <f>IF('Formulário 3º Bim'!S79="✔",'Formulário 3º Bim'!T79,0)</f>
        <v>0</v>
      </c>
      <c r="AF17" s="64">
        <f>IF('Formulário 3º Bim'!U79="✔",'Formulário 3º Bim'!V79,0)</f>
        <v>0</v>
      </c>
      <c r="AG17" s="64">
        <f>IF('Formulário 3º Bim'!W79="✔",'Formulário 3º Bim'!X79,0)</f>
        <v>0</v>
      </c>
      <c r="AH17" s="64">
        <f>IF('Formulário 3º Bim'!Y79="✔",'Formulário 3º Bim'!Z79,0)</f>
        <v>0</v>
      </c>
      <c r="AI17" s="24"/>
      <c r="AJ17" s="24"/>
      <c r="AK17" s="24"/>
      <c r="AL17" s="64">
        <f>'Formulário 3º Bim'!AA79</f>
        <v>767.78499999999997</v>
      </c>
      <c r="AM17" s="64">
        <f t="shared" si="0"/>
        <v>514.92809607799995</v>
      </c>
      <c r="AN17" s="64">
        <f t="shared" si="1"/>
        <v>521.41707430099996</v>
      </c>
      <c r="AO17" s="106" t="str">
        <f>'Formulário 3º Bim'!$D$27</f>
        <v>20%</v>
      </c>
      <c r="AP17" s="107">
        <f>'Formulário 3º Bim'!$H$150</f>
        <v>0.1208814</v>
      </c>
      <c r="AQ17" s="107">
        <f t="shared" si="2"/>
        <v>0.32088139999999998</v>
      </c>
      <c r="AR17" s="106">
        <f>'Formulário 3º Bim'!B79</f>
        <v>40</v>
      </c>
      <c r="AS17" s="64">
        <f t="shared" si="3"/>
        <v>20856.682972039998</v>
      </c>
      <c r="AT17" s="108" t="str">
        <f>'Formulário 3º Bim'!$C$8</f>
        <v>PAPELARIA E LIVRARIA OMEGA EIRELI ME -Jandyra</v>
      </c>
      <c r="AU17" s="108" t="str">
        <f>'Formulário 3º Bim'!$C$9</f>
        <v>29.271.264/0001-61</v>
      </c>
      <c r="AV17" s="66" t="str">
        <f>'Formulário 3º Bim'!$W$8</f>
        <v>Centro-Oeste</v>
      </c>
      <c r="AW17" s="66" t="str">
        <f>'Formulário 3º Bim'!$W$9</f>
        <v>Parceira - Base</v>
      </c>
      <c r="AX17" s="108">
        <f>'Formulário 3º Bim'!$C$10</f>
        <v>0</v>
      </c>
      <c r="AY17" s="108">
        <f>'Formulário 3º Bim'!$W$10</f>
        <v>0</v>
      </c>
    </row>
    <row r="18" spans="1:51" ht="12.75" customHeight="1">
      <c r="A18" s="63" t="s">
        <v>92</v>
      </c>
      <c r="B18" s="63" t="s">
        <v>171</v>
      </c>
      <c r="C18" s="64">
        <f>IF('Formulário 3º Bim'!C93="✔",'Formulário 3º Bim'!D93*(1-'Formulário 3º Bim'!$D$100-'Formulário 3º Bim'!$F100),0)</f>
        <v>143.076706648</v>
      </c>
      <c r="D18" s="64">
        <f>IF('Formulário 3º Bim'!E93="✔",'Formulário 3º Bim'!F93*(1-'Formulário 3º Bim'!$D$100-'Formulário 3º Bim'!$F100),0)</f>
        <v>184.47407870749998</v>
      </c>
      <c r="E18" s="24"/>
      <c r="F18" s="24"/>
      <c r="G18" s="24"/>
      <c r="H18" s="64">
        <f>IF('Formulário 3º Bim'!G93="✔",'Formulário 3º Bim'!H93*(1-'Formulário 3º Bim'!$D$100-'Formulário 3º Bim'!$F100),0)</f>
        <v>28.120603429500001</v>
      </c>
      <c r="I18" s="24"/>
      <c r="J18" s="64">
        <f>IF('Formulário 3º Bim'!I93="✔",'Formulário 3º Bim'!J93*(1-'Formulário 3º Bim'!$D$100-'Formulário 3º Bim'!$F100),0)</f>
        <v>37.2917605632</v>
      </c>
      <c r="K18" s="24"/>
      <c r="L18" s="64">
        <f>IF('Formulário 3º Bim'!M93="✔",'Formulário 3º Bim'!N93*(1-'Formulário 3º Bim'!$D$100-'Formulário 3º Bim'!$F100),0)</f>
        <v>0</v>
      </c>
      <c r="M18" s="24"/>
      <c r="N18" s="24"/>
      <c r="O18" s="24"/>
      <c r="P18" s="64">
        <f>IF('Formulário 3º Bim'!$O$92="✔",0,IF('Formulário 3º Bim'!O93="✔",'Formulário 3º Bim'!P93*(1-'Formulário 3º Bim'!$D$100-'Formulário 3º Bim'!$F100),0))</f>
        <v>69.135971276500001</v>
      </c>
      <c r="Q18" s="64">
        <f>IF('Formulário 3º Bim'!$O$92="✔",IF('Formulário 3º Bim'!O93="✔",'Formulário 3º Bim'!P93,0),0)</f>
        <v>0</v>
      </c>
      <c r="R18" s="64">
        <f>IF('Formulário 3º Bim'!$Q$92="✔",0,IF('Formulário 3º Bim'!Q93="✔",'Formulário 3º Bim'!R93*(1-'Formulário 3º Bim'!$D$100-'Formulário 3º Bim'!$F100),0))</f>
        <v>6.4889782230000002</v>
      </c>
      <c r="S18" s="24"/>
      <c r="T18" s="24"/>
      <c r="U18" s="24"/>
      <c r="V18" s="24"/>
      <c r="W18" s="24"/>
      <c r="X18" s="64">
        <f>IF('Formulário 3º Bim'!$Q$92="✔",IF('Formulário 3º Bim'!Q93="✔",'Formulário 3º Bim'!R93,0),0)</f>
        <v>0</v>
      </c>
      <c r="Y18" s="24"/>
      <c r="Z18" s="24"/>
      <c r="AA18" s="24"/>
      <c r="AB18" s="24"/>
      <c r="AC18" s="24"/>
      <c r="AD18" s="64">
        <f>IF('Formulário 3º Bim'!S93="✔",'Formulário 3º Bim'!T93,0)</f>
        <v>0</v>
      </c>
      <c r="AE18" s="64">
        <f>IF('Formulário 3º Bim'!U93="✔",'Formulário 3º Bim'!V93,0)</f>
        <v>0</v>
      </c>
      <c r="AF18" s="64">
        <f>IF('Formulário 3º Bim'!W93="✔",'Formulário 3º Bim'!X93,0)</f>
        <v>0</v>
      </c>
      <c r="AG18" s="64">
        <f>IF('Formulário 3º Bim'!Y93="✔",'Formulário 3º Bim'!Z93,0)</f>
        <v>0</v>
      </c>
      <c r="AH18" s="64">
        <f>IF('Formulário 3º Bim'!AA93="✔",'Formulário 3º Bim'!AB93,0)</f>
        <v>0</v>
      </c>
      <c r="AI18" s="24"/>
      <c r="AJ18" s="24"/>
      <c r="AK18" s="24"/>
      <c r="AL18" s="64">
        <f>'Formulário 3º Bim'!AC93</f>
        <v>689.99450000000002</v>
      </c>
      <c r="AM18" s="64">
        <f t="shared" si="0"/>
        <v>462.09912062470005</v>
      </c>
      <c r="AN18" s="64">
        <f t="shared" si="1"/>
        <v>468.58809884770005</v>
      </c>
      <c r="AO18" s="106" t="str">
        <f>'Formulário 3º Bim'!$D$27</f>
        <v>20%</v>
      </c>
      <c r="AP18" s="107">
        <f>'Formulário 3º Bim'!$H$150</f>
        <v>0.1208814</v>
      </c>
      <c r="AQ18" s="107">
        <f t="shared" si="2"/>
        <v>0.32088139999999998</v>
      </c>
      <c r="AR18" s="106">
        <f>'Formulário 3º Bim'!B93</f>
        <v>25</v>
      </c>
      <c r="AS18" s="64">
        <f t="shared" si="3"/>
        <v>11714.702471192501</v>
      </c>
      <c r="AT18" s="108" t="str">
        <f>'Formulário 3º Bim'!$C$8</f>
        <v>PAPELARIA E LIVRARIA OMEGA EIRELI ME -Jandyra</v>
      </c>
      <c r="AU18" s="108" t="str">
        <f>'Formulário 3º Bim'!$C$9</f>
        <v>29.271.264/0001-61</v>
      </c>
      <c r="AV18" s="66" t="str">
        <f>'Formulário 3º Bim'!$W$8</f>
        <v>Centro-Oeste</v>
      </c>
      <c r="AW18" s="66" t="str">
        <f>'Formulário 3º Bim'!$W$9</f>
        <v>Parceira - Base</v>
      </c>
      <c r="AX18" s="108">
        <f>'Formulário 3º Bim'!$C$10</f>
        <v>0</v>
      </c>
      <c r="AY18" s="108">
        <f>'Formulário 3º Bim'!$W$10</f>
        <v>0</v>
      </c>
    </row>
    <row r="19" spans="1:51" ht="12.75" customHeight="1">
      <c r="A19" s="63" t="s">
        <v>96</v>
      </c>
      <c r="B19" s="63" t="s">
        <v>93</v>
      </c>
      <c r="C19" s="64">
        <f>IF('Formulário 3º Bim'!C106="✔",'Formulário 3º Bim'!D106*(1-'Formulário 3º Bim'!$D$114-'Formulário 3º Bim'!$F114),0)</f>
        <v>0</v>
      </c>
      <c r="D19" s="64">
        <f>IF('Formulário 3º Bim'!E106="✔",'Formulário 3º Bim'!F106*(1-'Formulário 3º Bim'!$D$114-'Formulário 3º Bim'!$F114),0)</f>
        <v>0</v>
      </c>
      <c r="E19" s="24"/>
      <c r="F19" s="24"/>
      <c r="G19" s="24"/>
      <c r="H19" s="64">
        <f>IF('Formulário 3º Bim'!G106="✔",'Formulário 3º Bim'!H106*(1-'Formulário 3º Bim'!$D$114-'Formulário 3º Bim'!$F114),0)</f>
        <v>0</v>
      </c>
      <c r="I19" s="24"/>
      <c r="J19" s="64">
        <f>IF('Formulário 3º Bim'!I106="✔",'Formulário 3º Bim'!J106*(1-'Formulário 3º Bim'!$D$114-'Formulário 3º Bim'!$F114),0)</f>
        <v>0</v>
      </c>
      <c r="K19" s="24"/>
      <c r="L19" s="24"/>
      <c r="M19" s="24"/>
      <c r="N19" s="24"/>
      <c r="O19" s="24"/>
      <c r="P19" s="24"/>
      <c r="Q19" s="24"/>
      <c r="R19" s="64">
        <f>IF('Formulário 3º Bim'!M$105="✔",0,IF('Formulário 3º Bim'!M106="✔",'Formulário 3º Bim'!N106*(1-'Formulário 3º Bim'!$D$114-'Formulário 3º Bim'!$F114),0))</f>
        <v>0</v>
      </c>
      <c r="S19" s="24"/>
      <c r="T19" s="24"/>
      <c r="U19" s="24"/>
      <c r="V19" s="24"/>
      <c r="W19" s="24"/>
      <c r="X19" s="64">
        <f>IF('Formulário 3º Bim'!$M$105="✔",IF('Formulário 3º Bim'!M106="✔",'Formulário 3º Bim'!N106,0),0)</f>
        <v>0</v>
      </c>
      <c r="Y19" s="24"/>
      <c r="Z19" s="24"/>
      <c r="AA19" s="24"/>
      <c r="AB19" s="24"/>
      <c r="AC19" s="24"/>
      <c r="AD19" s="64">
        <f>IF('Formulário 3º Bim'!O106="✔",'Formulário 3º Bim'!P106,0)</f>
        <v>0</v>
      </c>
      <c r="AE19" s="64">
        <f>IF('Formulário 3º Bim'!Q106="✔",'Formulário 3º Bim'!R106,0)</f>
        <v>0</v>
      </c>
      <c r="AF19" s="64">
        <f>IF('Formulário 3º Bim'!S106="✔",'Formulário 3º Bim'!T106,0)</f>
        <v>0</v>
      </c>
      <c r="AG19" s="64">
        <f>IF('Formulário 3º Bim'!U106="✔",'Formulário 3º Bim'!V106,0)</f>
        <v>0</v>
      </c>
      <c r="AH19" s="24"/>
      <c r="AI19" s="24"/>
      <c r="AJ19" s="24"/>
      <c r="AK19" s="24"/>
      <c r="AL19" s="64">
        <f>'Formulário 3º Bim'!W106</f>
        <v>0</v>
      </c>
      <c r="AM19" s="64">
        <f t="shared" si="0"/>
        <v>0</v>
      </c>
      <c r="AN19" s="64">
        <f t="shared" si="1"/>
        <v>0</v>
      </c>
      <c r="AO19" s="106" t="str">
        <f>'Formulário 3º Bim'!$D$27</f>
        <v>20%</v>
      </c>
      <c r="AP19" s="107">
        <f>'Formulário 3º Bim'!$H$150</f>
        <v>0.1208814</v>
      </c>
      <c r="AQ19" s="107">
        <f t="shared" si="2"/>
        <v>0.32088139999999998</v>
      </c>
      <c r="AR19" s="106">
        <f>'Formulário 3º Bim'!B106</f>
        <v>0</v>
      </c>
      <c r="AS19" s="64">
        <f t="shared" si="3"/>
        <v>0</v>
      </c>
      <c r="AT19" s="108" t="str">
        <f>'Formulário 3º Bim'!$C$8</f>
        <v>PAPELARIA E LIVRARIA OMEGA EIRELI ME -Jandyra</v>
      </c>
      <c r="AU19" s="108" t="str">
        <f>'Formulário 3º Bim'!$C$9</f>
        <v>29.271.264/0001-61</v>
      </c>
      <c r="AV19" s="66" t="str">
        <f>'Formulário 3º Bim'!$W$8</f>
        <v>Centro-Oeste</v>
      </c>
      <c r="AW19" s="66" t="str">
        <f>'Formulário 3º Bim'!$W$9</f>
        <v>Parceira - Base</v>
      </c>
      <c r="AX19" s="108">
        <f>'Formulário 3º Bim'!$C$10</f>
        <v>0</v>
      </c>
      <c r="AY19" s="108">
        <f>'Formulário 3º Bim'!$W$10</f>
        <v>0</v>
      </c>
    </row>
    <row r="20" spans="1:51" ht="12.75" customHeight="1">
      <c r="A20" s="63" t="s">
        <v>97</v>
      </c>
      <c r="B20" s="63" t="s">
        <v>93</v>
      </c>
      <c r="C20" s="64">
        <f>IF('Formulário 3º Bim'!C107="✔",'Formulário 3º Bim'!D107*(1-'Formulário 3º Bim'!$D$114-'Formulário 3º Bim'!$F115),0)</f>
        <v>0</v>
      </c>
      <c r="D20" s="24"/>
      <c r="E20" s="24"/>
      <c r="F20" s="24"/>
      <c r="G20" s="24"/>
      <c r="H20" s="24"/>
      <c r="I20" s="24"/>
      <c r="J20" s="64">
        <f>IF('Formulário 3º Bim'!I107="✔",'Formulário 3º Bim'!J107*(1-'Formulário 3º Bim'!$D$114-'Formulário 3º Bim'!$F115),0)</f>
        <v>0</v>
      </c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64">
        <f>'Formulário 3º Bim'!W107</f>
        <v>0</v>
      </c>
      <c r="AM20" s="64">
        <f t="shared" si="0"/>
        <v>0</v>
      </c>
      <c r="AN20" s="64">
        <f t="shared" si="1"/>
        <v>0</v>
      </c>
      <c r="AO20" s="106" t="str">
        <f>'Formulário 3º Bim'!$D$27</f>
        <v>20%</v>
      </c>
      <c r="AP20" s="107">
        <f>'Formulário 3º Bim'!$H$150</f>
        <v>0.1208814</v>
      </c>
      <c r="AQ20" s="107">
        <f t="shared" si="2"/>
        <v>0.32088139999999998</v>
      </c>
      <c r="AR20" s="106">
        <f>'Formulário 3º Bim'!B107</f>
        <v>0</v>
      </c>
      <c r="AS20" s="64">
        <f t="shared" si="3"/>
        <v>0</v>
      </c>
      <c r="AT20" s="108" t="str">
        <f>'Formulário 3º Bim'!$C$8</f>
        <v>PAPELARIA E LIVRARIA OMEGA EIRELI ME -Jandyra</v>
      </c>
      <c r="AU20" s="108" t="str">
        <f>'Formulário 3º Bim'!$C$9</f>
        <v>29.271.264/0001-61</v>
      </c>
      <c r="AV20" s="66" t="str">
        <f>'Formulário 3º Bim'!$W$8</f>
        <v>Centro-Oeste</v>
      </c>
      <c r="AW20" s="66" t="str">
        <f>'Formulário 3º Bim'!$W$9</f>
        <v>Parceira - Base</v>
      </c>
      <c r="AX20" s="108">
        <f>'Formulário 3º Bim'!$C$10</f>
        <v>0</v>
      </c>
      <c r="AY20" s="108">
        <f>'Formulário 3º Bim'!$W$10</f>
        <v>0</v>
      </c>
    </row>
    <row r="21" spans="1:51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</row>
    <row r="22" spans="1:51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</row>
    <row r="23" spans="1:51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</row>
    <row r="24" spans="1:51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</row>
    <row r="25" spans="1:51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</row>
    <row r="26" spans="1:51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</row>
    <row r="27" spans="1:51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</row>
    <row r="28" spans="1:51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</row>
    <row r="29" spans="1:51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</row>
    <row r="30" spans="1:51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</row>
    <row r="31" spans="1:51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</row>
    <row r="32" spans="1:51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</row>
    <row r="33" spans="1:51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</row>
    <row r="34" spans="1:51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</row>
    <row r="35" spans="1:51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</row>
    <row r="36" spans="1:51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</row>
    <row r="37" spans="1:51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</row>
    <row r="38" spans="1:51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</row>
    <row r="39" spans="1:51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</row>
    <row r="40" spans="1:51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</row>
    <row r="41" spans="1:51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</row>
    <row r="42" spans="1:51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</row>
    <row r="43" spans="1:51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</row>
    <row r="44" spans="1:51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</row>
    <row r="45" spans="1:51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</row>
    <row r="46" spans="1:51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</row>
    <row r="47" spans="1:51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</row>
    <row r="48" spans="1:51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</row>
    <row r="49" spans="1:51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</row>
    <row r="50" spans="1:51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</row>
    <row r="51" spans="1:51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</row>
    <row r="52" spans="1:51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</row>
    <row r="53" spans="1:51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</row>
    <row r="54" spans="1:51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</row>
    <row r="55" spans="1:51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</row>
    <row r="56" spans="1:51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</row>
    <row r="57" spans="1:51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</row>
    <row r="58" spans="1:51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</row>
    <row r="59" spans="1:51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</row>
    <row r="60" spans="1:51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</row>
    <row r="61" spans="1:51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</row>
    <row r="62" spans="1:51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</row>
    <row r="63" spans="1:51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</row>
    <row r="64" spans="1:51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</row>
    <row r="65" spans="1:51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</row>
    <row r="66" spans="1:51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</row>
    <row r="67" spans="1:51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</row>
    <row r="68" spans="1:51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</row>
    <row r="69" spans="1:51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</row>
    <row r="70" spans="1:51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</row>
    <row r="71" spans="1:51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</row>
    <row r="72" spans="1:51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</row>
    <row r="73" spans="1:51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</row>
    <row r="74" spans="1:51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</row>
    <row r="75" spans="1:51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</row>
    <row r="76" spans="1:51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</row>
    <row r="77" spans="1:51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</row>
    <row r="78" spans="1:51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</row>
    <row r="79" spans="1:51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</row>
    <row r="80" spans="1:51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</row>
    <row r="81" spans="1:51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</row>
    <row r="82" spans="1:51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</row>
    <row r="83" spans="1:51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</row>
    <row r="84" spans="1:51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</row>
    <row r="85" spans="1:51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</row>
    <row r="86" spans="1:51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</row>
    <row r="87" spans="1:51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</row>
    <row r="88" spans="1:51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</row>
    <row r="89" spans="1:51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</row>
    <row r="90" spans="1:51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</row>
    <row r="91" spans="1:51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</row>
    <row r="92" spans="1:51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</row>
    <row r="93" spans="1:51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</row>
    <row r="94" spans="1:51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</row>
    <row r="95" spans="1:51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</row>
    <row r="96" spans="1:51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</row>
    <row r="97" spans="1:51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</row>
    <row r="98" spans="1:51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</row>
    <row r="99" spans="1:51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</row>
    <row r="100" spans="1:51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</row>
    <row r="101" spans="1:51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</row>
    <row r="102" spans="1:51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</row>
    <row r="103" spans="1:51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</row>
    <row r="104" spans="1:51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</row>
    <row r="105" spans="1:51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</row>
    <row r="106" spans="1:51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</row>
    <row r="107" spans="1:51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</row>
    <row r="108" spans="1:51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</row>
    <row r="109" spans="1:51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</row>
    <row r="110" spans="1:51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</row>
    <row r="111" spans="1:51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</row>
    <row r="112" spans="1:51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</row>
    <row r="113" spans="1:51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</row>
    <row r="114" spans="1:51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</row>
    <row r="115" spans="1:51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</row>
    <row r="116" spans="1:51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</row>
    <row r="117" spans="1:51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</row>
    <row r="118" spans="1:51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</row>
    <row r="119" spans="1:51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</row>
    <row r="120" spans="1:51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</row>
    <row r="121" spans="1:51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</row>
    <row r="122" spans="1:51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</row>
    <row r="123" spans="1:51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</row>
    <row r="124" spans="1:51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</row>
    <row r="125" spans="1:51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</row>
    <row r="126" spans="1:51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</row>
    <row r="127" spans="1:51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</row>
    <row r="128" spans="1:51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</row>
    <row r="129" spans="1:51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</row>
    <row r="130" spans="1:51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</row>
    <row r="131" spans="1:51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</row>
    <row r="132" spans="1:51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</row>
    <row r="133" spans="1:51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</row>
    <row r="134" spans="1:51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</row>
    <row r="135" spans="1:51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</row>
    <row r="136" spans="1:51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</row>
    <row r="137" spans="1:51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</row>
    <row r="138" spans="1:51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</row>
    <row r="139" spans="1:51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</row>
    <row r="140" spans="1:51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</row>
    <row r="141" spans="1:51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</row>
    <row r="142" spans="1:51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</row>
    <row r="143" spans="1:51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</row>
    <row r="144" spans="1:51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</row>
    <row r="145" spans="1:51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</row>
    <row r="146" spans="1:51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</row>
    <row r="147" spans="1:51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</row>
    <row r="148" spans="1:51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</row>
    <row r="149" spans="1:51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</row>
    <row r="150" spans="1:51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</row>
    <row r="151" spans="1:51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</row>
    <row r="152" spans="1:51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</row>
    <row r="153" spans="1:51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</row>
    <row r="154" spans="1:51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</row>
    <row r="155" spans="1:51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</row>
    <row r="156" spans="1:51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</row>
    <row r="157" spans="1:51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</row>
    <row r="158" spans="1:51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</row>
    <row r="159" spans="1:51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</row>
    <row r="160" spans="1:51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</row>
    <row r="161" spans="1:51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</row>
    <row r="162" spans="1:51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</row>
    <row r="163" spans="1:51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</row>
    <row r="164" spans="1:51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</row>
    <row r="165" spans="1:51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</row>
    <row r="166" spans="1:51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</row>
    <row r="167" spans="1:51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</row>
    <row r="168" spans="1:51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</row>
    <row r="169" spans="1:51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</row>
    <row r="170" spans="1:51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</row>
    <row r="171" spans="1:51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</row>
    <row r="172" spans="1:51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</row>
    <row r="173" spans="1:51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</row>
    <row r="174" spans="1:51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</row>
    <row r="175" spans="1:51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</row>
    <row r="176" spans="1:51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</row>
    <row r="177" spans="1:51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</row>
    <row r="178" spans="1:51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</row>
    <row r="179" spans="1:51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</row>
    <row r="180" spans="1:51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</row>
    <row r="181" spans="1:51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</row>
    <row r="182" spans="1:51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</row>
    <row r="183" spans="1:51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</row>
    <row r="184" spans="1:51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</row>
    <row r="185" spans="1:51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</row>
    <row r="186" spans="1:51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</row>
    <row r="187" spans="1:51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</row>
    <row r="188" spans="1:51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</row>
    <row r="189" spans="1:51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</row>
    <row r="190" spans="1:51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</row>
    <row r="191" spans="1:51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</row>
    <row r="192" spans="1:51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</row>
    <row r="193" spans="1:51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</row>
    <row r="194" spans="1:51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</row>
    <row r="195" spans="1:51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</row>
    <row r="196" spans="1:51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</row>
    <row r="197" spans="1:51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</row>
    <row r="198" spans="1:51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</row>
    <row r="199" spans="1:51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</row>
    <row r="200" spans="1:51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</row>
    <row r="201" spans="1:51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</row>
    <row r="202" spans="1:51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</row>
    <row r="203" spans="1:51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</row>
    <row r="204" spans="1:51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</row>
    <row r="205" spans="1:51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</row>
    <row r="206" spans="1:51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</row>
    <row r="207" spans="1:51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</row>
    <row r="208" spans="1:51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</row>
    <row r="209" spans="1:51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</row>
    <row r="210" spans="1:51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</row>
    <row r="211" spans="1:51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</row>
    <row r="212" spans="1:51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</row>
    <row r="213" spans="1:51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</row>
    <row r="214" spans="1:51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</row>
    <row r="215" spans="1:51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</row>
    <row r="216" spans="1:51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</row>
    <row r="217" spans="1:51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</row>
    <row r="218" spans="1:51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</row>
    <row r="219" spans="1:51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</row>
    <row r="220" spans="1:51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</row>
    <row r="221" spans="1:51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</row>
    <row r="222" spans="1:51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</row>
    <row r="223" spans="1:51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</row>
    <row r="224" spans="1:51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</row>
    <row r="225" spans="1:51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</row>
    <row r="226" spans="1:51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</row>
    <row r="227" spans="1:51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</row>
    <row r="228" spans="1:51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</row>
    <row r="229" spans="1:51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</row>
    <row r="230" spans="1:51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</row>
    <row r="231" spans="1:51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</row>
    <row r="232" spans="1:51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</row>
    <row r="233" spans="1:51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</row>
    <row r="234" spans="1:51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</row>
    <row r="235" spans="1:51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</row>
    <row r="236" spans="1:51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</row>
    <row r="237" spans="1:51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</row>
    <row r="238" spans="1:51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</row>
    <row r="239" spans="1:51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</row>
    <row r="240" spans="1:51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</row>
    <row r="241" spans="1:51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</row>
    <row r="242" spans="1:51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</row>
    <row r="243" spans="1:51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</row>
    <row r="244" spans="1:51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</row>
    <row r="245" spans="1:51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</row>
    <row r="246" spans="1:51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</row>
    <row r="247" spans="1:51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</row>
    <row r="248" spans="1:51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</row>
    <row r="249" spans="1:51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</row>
    <row r="250" spans="1:51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</row>
    <row r="251" spans="1:51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</row>
    <row r="252" spans="1:51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</row>
    <row r="253" spans="1:51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</row>
    <row r="254" spans="1:51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</row>
    <row r="255" spans="1:51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</row>
    <row r="256" spans="1:51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</row>
    <row r="257" spans="1:51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</row>
    <row r="258" spans="1:51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</row>
    <row r="259" spans="1:51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</row>
    <row r="260" spans="1:51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</row>
    <row r="262" spans="1:51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</row>
    <row r="263" spans="1:51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</row>
    <row r="264" spans="1:51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</row>
    <row r="265" spans="1:51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</row>
    <row r="266" spans="1:51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</row>
    <row r="267" spans="1:51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</row>
    <row r="268" spans="1:51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</row>
    <row r="269" spans="1:51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</row>
    <row r="270" spans="1:51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</row>
    <row r="271" spans="1:51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</row>
    <row r="272" spans="1:51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</row>
    <row r="273" spans="1:51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</row>
    <row r="274" spans="1:51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</row>
    <row r="275" spans="1:51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</row>
    <row r="276" spans="1:51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</row>
    <row r="277" spans="1:51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</row>
    <row r="278" spans="1:51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</row>
    <row r="279" spans="1:51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</row>
    <row r="280" spans="1:51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</row>
    <row r="281" spans="1:51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</row>
    <row r="282" spans="1:51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</row>
    <row r="283" spans="1:51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</row>
    <row r="284" spans="1:51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</row>
    <row r="285" spans="1:51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</row>
    <row r="286" spans="1:51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</row>
    <row r="287" spans="1:51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</row>
    <row r="288" spans="1:51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</row>
    <row r="289" spans="1:51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</row>
    <row r="290" spans="1:51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</row>
    <row r="291" spans="1:51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</row>
    <row r="292" spans="1:51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</row>
    <row r="293" spans="1:51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</row>
    <row r="294" spans="1:51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</row>
    <row r="295" spans="1:51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</row>
    <row r="296" spans="1:51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</row>
    <row r="297" spans="1:51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</row>
    <row r="298" spans="1:51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</row>
    <row r="299" spans="1:51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</row>
    <row r="300" spans="1:51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</row>
    <row r="301" spans="1:51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</row>
    <row r="302" spans="1:51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</row>
    <row r="303" spans="1:51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</row>
    <row r="304" spans="1:51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</row>
    <row r="305" spans="1:51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</row>
    <row r="306" spans="1:51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</row>
    <row r="307" spans="1:51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</row>
    <row r="308" spans="1:51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</row>
    <row r="309" spans="1:51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</row>
    <row r="310" spans="1:51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</row>
    <row r="311" spans="1:51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</row>
    <row r="312" spans="1:51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</row>
    <row r="313" spans="1:51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</row>
    <row r="314" spans="1:51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</row>
    <row r="315" spans="1:51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</row>
    <row r="316" spans="1:51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</row>
    <row r="317" spans="1:51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</row>
    <row r="318" spans="1:51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</row>
    <row r="319" spans="1:51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</row>
    <row r="320" spans="1:51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</row>
    <row r="321" spans="1:51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</row>
    <row r="322" spans="1:51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</row>
    <row r="323" spans="1:51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</row>
    <row r="324" spans="1:51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</row>
    <row r="325" spans="1:51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</row>
    <row r="326" spans="1:51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</row>
    <row r="327" spans="1:51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</row>
    <row r="328" spans="1:51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</row>
    <row r="329" spans="1:51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</row>
    <row r="330" spans="1:51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</row>
    <row r="331" spans="1:51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</row>
    <row r="332" spans="1:51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</row>
    <row r="333" spans="1:51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</row>
    <row r="334" spans="1:51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</row>
    <row r="335" spans="1:51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</row>
    <row r="336" spans="1:51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</row>
    <row r="337" spans="1:51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</row>
    <row r="338" spans="1:51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</row>
    <row r="339" spans="1:51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</row>
    <row r="340" spans="1:51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</row>
    <row r="341" spans="1:51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</row>
    <row r="342" spans="1:51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</row>
    <row r="343" spans="1:51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</row>
    <row r="344" spans="1:51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</row>
    <row r="345" spans="1:51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</row>
    <row r="346" spans="1:51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</row>
    <row r="347" spans="1:51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</row>
    <row r="348" spans="1:51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</row>
    <row r="349" spans="1:51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</row>
    <row r="350" spans="1:51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</row>
    <row r="351" spans="1:51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</row>
    <row r="352" spans="1:51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</row>
    <row r="353" spans="1:51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</row>
    <row r="354" spans="1:51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</row>
    <row r="355" spans="1:51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</row>
    <row r="356" spans="1:51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</row>
    <row r="357" spans="1:51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</row>
    <row r="358" spans="1:51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</row>
    <row r="359" spans="1:51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</row>
    <row r="360" spans="1:51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</row>
    <row r="361" spans="1:51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</row>
    <row r="362" spans="1:51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</row>
    <row r="363" spans="1:51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</row>
    <row r="364" spans="1:51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</row>
    <row r="365" spans="1:51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</row>
    <row r="366" spans="1:51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</row>
    <row r="367" spans="1:51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</row>
    <row r="368" spans="1:51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</row>
    <row r="369" spans="1:51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</row>
    <row r="370" spans="1:51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</row>
    <row r="371" spans="1:51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</row>
    <row r="372" spans="1:51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</row>
    <row r="373" spans="1:51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</row>
    <row r="374" spans="1:51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</row>
    <row r="375" spans="1:51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</row>
    <row r="376" spans="1:51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</row>
    <row r="377" spans="1:51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</row>
    <row r="378" spans="1:51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</row>
    <row r="379" spans="1:51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</row>
    <row r="380" spans="1:51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</row>
    <row r="381" spans="1:51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</row>
    <row r="382" spans="1:51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</row>
    <row r="383" spans="1:51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</row>
    <row r="384" spans="1:51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</row>
    <row r="385" spans="1:51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</row>
    <row r="386" spans="1:51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</row>
    <row r="387" spans="1:51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</row>
    <row r="388" spans="1:51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</row>
    <row r="389" spans="1:51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</row>
    <row r="390" spans="1:51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</row>
    <row r="391" spans="1:51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</row>
    <row r="392" spans="1:51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</row>
    <row r="393" spans="1:51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</row>
    <row r="394" spans="1:51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</row>
    <row r="395" spans="1:51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</row>
    <row r="396" spans="1:51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</row>
    <row r="397" spans="1:51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</row>
    <row r="398" spans="1:51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</row>
    <row r="399" spans="1:51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</row>
    <row r="400" spans="1:51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</row>
    <row r="401" spans="1:51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</row>
    <row r="402" spans="1:51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</row>
    <row r="403" spans="1:51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</row>
    <row r="404" spans="1:51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</row>
    <row r="405" spans="1:51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</row>
    <row r="406" spans="1:51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</row>
    <row r="407" spans="1:51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</row>
    <row r="408" spans="1:51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</row>
    <row r="409" spans="1:51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</row>
    <row r="410" spans="1:51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</row>
    <row r="411" spans="1:51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</row>
    <row r="412" spans="1:51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</row>
    <row r="413" spans="1:51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</row>
    <row r="414" spans="1:51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</row>
    <row r="415" spans="1:51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</row>
    <row r="416" spans="1:51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</row>
    <row r="417" spans="1:51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</row>
    <row r="418" spans="1:51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</row>
    <row r="419" spans="1:51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</row>
    <row r="420" spans="1:51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</row>
    <row r="421" spans="1:51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</row>
    <row r="422" spans="1:51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</row>
    <row r="423" spans="1:51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</row>
    <row r="424" spans="1:51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</row>
    <row r="425" spans="1:51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</row>
    <row r="426" spans="1:51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</row>
    <row r="427" spans="1:51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</row>
    <row r="428" spans="1:51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</row>
    <row r="429" spans="1:51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</row>
    <row r="430" spans="1:51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</row>
    <row r="431" spans="1:51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</row>
    <row r="432" spans="1:51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</row>
    <row r="433" spans="1:51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</row>
    <row r="434" spans="1:51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</row>
    <row r="435" spans="1:51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</row>
    <row r="436" spans="1:51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</row>
    <row r="437" spans="1:51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</row>
    <row r="438" spans="1:51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</row>
    <row r="439" spans="1:51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</row>
    <row r="440" spans="1:51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</row>
    <row r="441" spans="1:51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</row>
    <row r="442" spans="1:51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</row>
    <row r="443" spans="1:51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</row>
    <row r="444" spans="1:51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</row>
    <row r="445" spans="1:51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</row>
    <row r="446" spans="1:51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</row>
    <row r="447" spans="1:51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</row>
    <row r="448" spans="1:51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</row>
    <row r="449" spans="1:51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</row>
    <row r="450" spans="1:51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</row>
    <row r="451" spans="1:51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</row>
    <row r="452" spans="1:51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</row>
    <row r="453" spans="1:51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</row>
    <row r="454" spans="1:51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</row>
    <row r="455" spans="1:51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</row>
    <row r="456" spans="1:51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</row>
    <row r="457" spans="1:51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</row>
    <row r="458" spans="1:51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</row>
    <row r="459" spans="1:51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</row>
    <row r="460" spans="1:51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</row>
    <row r="461" spans="1:51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</row>
    <row r="462" spans="1:51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</row>
    <row r="463" spans="1:51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</row>
    <row r="464" spans="1:51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</row>
    <row r="465" spans="1:51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</row>
    <row r="466" spans="1:51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</row>
    <row r="467" spans="1:51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</row>
    <row r="468" spans="1:51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</row>
    <row r="469" spans="1:51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</row>
    <row r="470" spans="1:51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</row>
    <row r="471" spans="1:51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</row>
    <row r="472" spans="1:51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</row>
    <row r="473" spans="1:51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</row>
    <row r="474" spans="1:51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</row>
    <row r="475" spans="1:51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</row>
    <row r="476" spans="1:51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</row>
    <row r="477" spans="1:51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</row>
    <row r="478" spans="1:51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</row>
    <row r="479" spans="1:51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</row>
    <row r="480" spans="1:51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</row>
    <row r="481" spans="1:51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</row>
    <row r="482" spans="1:51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</row>
    <row r="483" spans="1:51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</row>
    <row r="484" spans="1:51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</row>
    <row r="485" spans="1:51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</row>
    <row r="486" spans="1:51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</row>
    <row r="487" spans="1:51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</row>
    <row r="488" spans="1:51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</row>
    <row r="489" spans="1:51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</row>
    <row r="490" spans="1:51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</row>
    <row r="491" spans="1:51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</row>
    <row r="492" spans="1:51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</row>
    <row r="493" spans="1:51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</row>
    <row r="494" spans="1:51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</row>
    <row r="495" spans="1:51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</row>
    <row r="496" spans="1:51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</row>
    <row r="497" spans="1:51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</row>
    <row r="498" spans="1:51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</row>
    <row r="499" spans="1:51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</row>
    <row r="500" spans="1:51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</row>
    <row r="501" spans="1:51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</row>
    <row r="502" spans="1:51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</row>
    <row r="503" spans="1:51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</row>
    <row r="504" spans="1:51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</row>
    <row r="505" spans="1:51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</row>
    <row r="506" spans="1:51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</row>
    <row r="507" spans="1:51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</row>
    <row r="508" spans="1:51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</row>
    <row r="509" spans="1:51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</row>
    <row r="510" spans="1:51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</row>
    <row r="511" spans="1:51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</row>
    <row r="512" spans="1:51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</row>
    <row r="513" spans="1:51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</row>
    <row r="514" spans="1:51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</row>
    <row r="515" spans="1:51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</row>
    <row r="516" spans="1:51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</row>
    <row r="517" spans="1:51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</row>
    <row r="518" spans="1:51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</row>
    <row r="519" spans="1:51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</row>
    <row r="520" spans="1:51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</row>
    <row r="521" spans="1:51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</row>
    <row r="522" spans="1:51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</row>
    <row r="523" spans="1:51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</row>
    <row r="524" spans="1:51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</row>
    <row r="525" spans="1:51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</row>
    <row r="526" spans="1:51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</row>
    <row r="527" spans="1:51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</row>
    <row r="528" spans="1:51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</row>
    <row r="529" spans="1:51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</row>
    <row r="530" spans="1:51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</row>
    <row r="531" spans="1:51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</row>
    <row r="532" spans="1:51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</row>
    <row r="533" spans="1:51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</row>
    <row r="534" spans="1:51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</row>
    <row r="535" spans="1:51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</row>
    <row r="536" spans="1:51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</row>
    <row r="537" spans="1:51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</row>
    <row r="538" spans="1:51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</row>
    <row r="539" spans="1:51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</row>
    <row r="540" spans="1:51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</row>
    <row r="541" spans="1:51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</row>
    <row r="542" spans="1:51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</row>
    <row r="543" spans="1:51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</row>
    <row r="544" spans="1:51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</row>
    <row r="545" spans="1:51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</row>
    <row r="546" spans="1:51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</row>
    <row r="547" spans="1:51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</row>
    <row r="548" spans="1:51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</row>
    <row r="549" spans="1:51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</row>
    <row r="550" spans="1:51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</row>
    <row r="551" spans="1:51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</row>
    <row r="552" spans="1:51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</row>
    <row r="553" spans="1:51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</row>
    <row r="554" spans="1:51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</row>
    <row r="555" spans="1:51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</row>
    <row r="556" spans="1:51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</row>
    <row r="557" spans="1:51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</row>
    <row r="558" spans="1:51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</row>
    <row r="559" spans="1:51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</row>
    <row r="560" spans="1:51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</row>
    <row r="561" spans="1:51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</row>
    <row r="562" spans="1:51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</row>
    <row r="563" spans="1:51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</row>
    <row r="564" spans="1:51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</row>
    <row r="565" spans="1:51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</row>
    <row r="566" spans="1:51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</row>
    <row r="567" spans="1:51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</row>
    <row r="568" spans="1:51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</row>
    <row r="569" spans="1:51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</row>
    <row r="570" spans="1:51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</row>
    <row r="571" spans="1:51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</row>
    <row r="572" spans="1:51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</row>
    <row r="573" spans="1:51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</row>
    <row r="574" spans="1:51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</row>
    <row r="575" spans="1:51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</row>
    <row r="576" spans="1:51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</row>
    <row r="577" spans="1:51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</row>
    <row r="578" spans="1:51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</row>
    <row r="579" spans="1:51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</row>
    <row r="580" spans="1:51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</row>
    <row r="581" spans="1:51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</row>
    <row r="582" spans="1:51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</row>
    <row r="583" spans="1:51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</row>
    <row r="584" spans="1:51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</row>
    <row r="585" spans="1:51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</row>
    <row r="586" spans="1:51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</row>
    <row r="587" spans="1:51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</row>
    <row r="588" spans="1:51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</row>
    <row r="589" spans="1:51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</row>
    <row r="590" spans="1:51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</row>
    <row r="591" spans="1:51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</row>
    <row r="592" spans="1:51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</row>
    <row r="593" spans="1:51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</row>
    <row r="594" spans="1:51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</row>
    <row r="595" spans="1:51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</row>
    <row r="596" spans="1:51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</row>
    <row r="597" spans="1:51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</row>
    <row r="598" spans="1:51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</row>
    <row r="599" spans="1:51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</row>
    <row r="600" spans="1:51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</row>
    <row r="601" spans="1:51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</row>
    <row r="602" spans="1:51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</row>
    <row r="603" spans="1:51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</row>
    <row r="604" spans="1:51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</row>
    <row r="605" spans="1:51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</row>
    <row r="606" spans="1:51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</row>
    <row r="607" spans="1:51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</row>
    <row r="608" spans="1:51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</row>
    <row r="609" spans="1:51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</row>
    <row r="610" spans="1:51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</row>
    <row r="611" spans="1:51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</row>
    <row r="612" spans="1:51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</row>
    <row r="613" spans="1:51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</row>
    <row r="614" spans="1:51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</row>
    <row r="615" spans="1:51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</row>
    <row r="616" spans="1:51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</row>
    <row r="617" spans="1:51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</row>
    <row r="618" spans="1:51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</row>
    <row r="619" spans="1:51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</row>
    <row r="620" spans="1:51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</row>
    <row r="621" spans="1:51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</row>
    <row r="622" spans="1:51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</row>
    <row r="623" spans="1:51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</row>
    <row r="624" spans="1:51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</row>
    <row r="625" spans="1:51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</row>
    <row r="626" spans="1:51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</row>
    <row r="627" spans="1:51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</row>
    <row r="628" spans="1:51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</row>
    <row r="629" spans="1:51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</row>
    <row r="630" spans="1:51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</row>
    <row r="631" spans="1:51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</row>
    <row r="632" spans="1:51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</row>
    <row r="633" spans="1:51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</row>
    <row r="634" spans="1:51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</row>
    <row r="635" spans="1:51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</row>
    <row r="636" spans="1:51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</row>
    <row r="637" spans="1:51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</row>
    <row r="638" spans="1:51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</row>
    <row r="639" spans="1:51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</row>
    <row r="640" spans="1:51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</row>
    <row r="641" spans="1:51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</row>
    <row r="642" spans="1:51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</row>
    <row r="643" spans="1:51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</row>
    <row r="644" spans="1:51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</row>
    <row r="645" spans="1:51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</row>
    <row r="646" spans="1:51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</row>
    <row r="647" spans="1:51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</row>
    <row r="648" spans="1:51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</row>
    <row r="649" spans="1:51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</row>
    <row r="650" spans="1:51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</row>
    <row r="651" spans="1:51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</row>
    <row r="652" spans="1:51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</row>
    <row r="653" spans="1:51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</row>
    <row r="654" spans="1:51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</row>
    <row r="655" spans="1:51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</row>
    <row r="656" spans="1:51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</row>
    <row r="657" spans="1:51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</row>
    <row r="658" spans="1:51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</row>
    <row r="659" spans="1:51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</row>
    <row r="660" spans="1:51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</row>
    <row r="661" spans="1:51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</row>
    <row r="662" spans="1:51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</row>
    <row r="663" spans="1:51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</row>
    <row r="664" spans="1:51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</row>
    <row r="665" spans="1:51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</row>
    <row r="666" spans="1:51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</row>
    <row r="667" spans="1:51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</row>
    <row r="668" spans="1:51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</row>
    <row r="669" spans="1:51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</row>
    <row r="670" spans="1:51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</row>
    <row r="671" spans="1:51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</row>
    <row r="672" spans="1:51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</row>
    <row r="673" spans="1:51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</row>
    <row r="674" spans="1:51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</row>
    <row r="675" spans="1:51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</row>
    <row r="676" spans="1:51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</row>
    <row r="677" spans="1:51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</row>
    <row r="678" spans="1:51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</row>
    <row r="679" spans="1:51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</row>
    <row r="680" spans="1:51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</row>
    <row r="681" spans="1:51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</row>
    <row r="682" spans="1:51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</row>
    <row r="683" spans="1:51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</row>
    <row r="684" spans="1:51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</row>
    <row r="685" spans="1:51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</row>
    <row r="686" spans="1:51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</row>
    <row r="687" spans="1:51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</row>
    <row r="688" spans="1:51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</row>
    <row r="689" spans="1:51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</row>
    <row r="690" spans="1:51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</row>
    <row r="691" spans="1:51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</row>
    <row r="692" spans="1:51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</row>
    <row r="693" spans="1:51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</row>
    <row r="694" spans="1:51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</row>
    <row r="695" spans="1:51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</row>
    <row r="696" spans="1:51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</row>
    <row r="697" spans="1:51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</row>
    <row r="698" spans="1:51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</row>
    <row r="699" spans="1:51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</row>
    <row r="700" spans="1:51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</row>
    <row r="701" spans="1:51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</row>
    <row r="702" spans="1:51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</row>
    <row r="703" spans="1:51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</row>
    <row r="704" spans="1:51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</row>
    <row r="705" spans="1:51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</row>
    <row r="706" spans="1:51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</row>
    <row r="707" spans="1:51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</row>
    <row r="708" spans="1:51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</row>
    <row r="709" spans="1:51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</row>
    <row r="710" spans="1:51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</row>
    <row r="711" spans="1:51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</row>
    <row r="712" spans="1:51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</row>
    <row r="713" spans="1:51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</row>
    <row r="714" spans="1:51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</row>
    <row r="715" spans="1:51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</row>
    <row r="716" spans="1:51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</row>
    <row r="717" spans="1:51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</row>
    <row r="718" spans="1:51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</row>
    <row r="719" spans="1:51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</row>
    <row r="720" spans="1:51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</row>
    <row r="721" spans="1:51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</row>
    <row r="722" spans="1:51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</row>
    <row r="723" spans="1:51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</row>
    <row r="724" spans="1:51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</row>
    <row r="725" spans="1:51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</row>
    <row r="726" spans="1:51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</row>
    <row r="727" spans="1:51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</row>
    <row r="728" spans="1:51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</row>
    <row r="729" spans="1:51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</row>
    <row r="730" spans="1:51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</row>
    <row r="731" spans="1:51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</row>
    <row r="732" spans="1:51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</row>
    <row r="733" spans="1:51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</row>
    <row r="734" spans="1:51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</row>
    <row r="735" spans="1:51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</row>
    <row r="736" spans="1:51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</row>
    <row r="737" spans="1:51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</row>
    <row r="738" spans="1:51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</row>
    <row r="739" spans="1:51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</row>
    <row r="740" spans="1:51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</row>
    <row r="741" spans="1:51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</row>
    <row r="742" spans="1:51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</row>
    <row r="743" spans="1:51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</row>
    <row r="744" spans="1:51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</row>
    <row r="745" spans="1:51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</row>
    <row r="746" spans="1:51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</row>
    <row r="747" spans="1:51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</row>
    <row r="748" spans="1:51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</row>
    <row r="749" spans="1:51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</row>
    <row r="750" spans="1:51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</row>
    <row r="751" spans="1:51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</row>
    <row r="752" spans="1:51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</row>
    <row r="753" spans="1:51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</row>
    <row r="754" spans="1:51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</row>
    <row r="755" spans="1:51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</row>
    <row r="756" spans="1:51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</row>
    <row r="757" spans="1:51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</row>
    <row r="758" spans="1:51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</row>
    <row r="759" spans="1:51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</row>
    <row r="760" spans="1:51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</row>
    <row r="761" spans="1:51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</row>
    <row r="762" spans="1:51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</row>
    <row r="763" spans="1:51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</row>
    <row r="764" spans="1:51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</row>
    <row r="765" spans="1:51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</row>
    <row r="766" spans="1:51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</row>
    <row r="767" spans="1:51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</row>
    <row r="768" spans="1:51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</row>
    <row r="769" spans="1:51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</row>
    <row r="770" spans="1:51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</row>
    <row r="771" spans="1:51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</row>
    <row r="772" spans="1:51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</row>
    <row r="773" spans="1:51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</row>
    <row r="774" spans="1:51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</row>
    <row r="775" spans="1:51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</row>
    <row r="776" spans="1:51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</row>
    <row r="777" spans="1:51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</row>
    <row r="778" spans="1:51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</row>
    <row r="779" spans="1:51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</row>
    <row r="780" spans="1:51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</row>
    <row r="781" spans="1:51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</row>
    <row r="782" spans="1:51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</row>
    <row r="783" spans="1:51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</row>
    <row r="784" spans="1:51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</row>
    <row r="785" spans="1:51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</row>
    <row r="786" spans="1:51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</row>
    <row r="787" spans="1:51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</row>
    <row r="788" spans="1:51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</row>
    <row r="789" spans="1:51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</row>
    <row r="790" spans="1:51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</row>
    <row r="791" spans="1:51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</row>
    <row r="792" spans="1:51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</row>
    <row r="793" spans="1:51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</row>
    <row r="794" spans="1:51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</row>
    <row r="795" spans="1:51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</row>
    <row r="796" spans="1:51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</row>
    <row r="797" spans="1:51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</row>
    <row r="798" spans="1:51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</row>
    <row r="799" spans="1:51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</row>
    <row r="800" spans="1:51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</row>
    <row r="801" spans="1:51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</row>
    <row r="802" spans="1:51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</row>
    <row r="803" spans="1:51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</row>
    <row r="804" spans="1:51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</row>
    <row r="805" spans="1:51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</row>
    <row r="806" spans="1:51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</row>
    <row r="807" spans="1:51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</row>
    <row r="808" spans="1:51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</row>
    <row r="809" spans="1:51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</row>
    <row r="810" spans="1:51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</row>
    <row r="811" spans="1:51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</row>
    <row r="812" spans="1:51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</row>
    <row r="813" spans="1:51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</row>
    <row r="814" spans="1:51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</row>
    <row r="815" spans="1:51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</row>
    <row r="816" spans="1:51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</row>
    <row r="817" spans="1:51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</row>
    <row r="818" spans="1:51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</row>
    <row r="819" spans="1:51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</row>
    <row r="820" spans="1:51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</row>
    <row r="821" spans="1:51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</row>
    <row r="822" spans="1:51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</row>
    <row r="823" spans="1:51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</row>
    <row r="824" spans="1:51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</row>
    <row r="825" spans="1:51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</row>
    <row r="826" spans="1:51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</row>
    <row r="827" spans="1:51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</row>
    <row r="828" spans="1:51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</row>
    <row r="829" spans="1:51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</row>
    <row r="830" spans="1:51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</row>
    <row r="831" spans="1:51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</row>
    <row r="832" spans="1:51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</row>
    <row r="833" spans="1:51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</row>
    <row r="834" spans="1:51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</row>
    <row r="835" spans="1:51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</row>
    <row r="836" spans="1:51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</row>
    <row r="837" spans="1:51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</row>
    <row r="838" spans="1:51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</row>
    <row r="839" spans="1:51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</row>
    <row r="840" spans="1:51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</row>
    <row r="841" spans="1:51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</row>
    <row r="842" spans="1:51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</row>
    <row r="843" spans="1:51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</row>
    <row r="844" spans="1:51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</row>
    <row r="845" spans="1:51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</row>
    <row r="846" spans="1:51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</row>
    <row r="847" spans="1:51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</row>
    <row r="848" spans="1:51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</row>
    <row r="849" spans="1:51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</row>
    <row r="850" spans="1:51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</row>
    <row r="851" spans="1:51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</row>
    <row r="852" spans="1:51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</row>
    <row r="853" spans="1:51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</row>
    <row r="854" spans="1:51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</row>
    <row r="855" spans="1:51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</row>
    <row r="856" spans="1:51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</row>
    <row r="857" spans="1:51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</row>
    <row r="858" spans="1:51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</row>
    <row r="859" spans="1:51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</row>
    <row r="860" spans="1:51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</row>
    <row r="861" spans="1:51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</row>
    <row r="862" spans="1:51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</row>
    <row r="863" spans="1:51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</row>
    <row r="864" spans="1:51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</row>
    <row r="865" spans="1:51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</row>
    <row r="866" spans="1:51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</row>
    <row r="867" spans="1:51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</row>
    <row r="868" spans="1:51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</row>
    <row r="869" spans="1:51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</row>
    <row r="870" spans="1:51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</row>
    <row r="871" spans="1:51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</row>
    <row r="872" spans="1:51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</row>
    <row r="873" spans="1:51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</row>
    <row r="874" spans="1:51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</row>
    <row r="875" spans="1:51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</row>
    <row r="876" spans="1:51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</row>
    <row r="877" spans="1:51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</row>
    <row r="878" spans="1:51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</row>
    <row r="879" spans="1:51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</row>
    <row r="880" spans="1:51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</row>
    <row r="881" spans="1:51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</row>
    <row r="882" spans="1:51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</row>
    <row r="883" spans="1:51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</row>
    <row r="884" spans="1:51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</row>
    <row r="885" spans="1:51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</row>
    <row r="886" spans="1:51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</row>
    <row r="887" spans="1:51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</row>
    <row r="888" spans="1:51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</row>
    <row r="889" spans="1:51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</row>
    <row r="890" spans="1:51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</row>
    <row r="891" spans="1:51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</row>
    <row r="892" spans="1:51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</row>
    <row r="893" spans="1:51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</row>
    <row r="894" spans="1:51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</row>
    <row r="895" spans="1:51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</row>
    <row r="896" spans="1:51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</row>
    <row r="897" spans="1:51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</row>
    <row r="898" spans="1:51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</row>
    <row r="899" spans="1:51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</row>
    <row r="900" spans="1:51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</row>
    <row r="901" spans="1:51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</row>
    <row r="902" spans="1:51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</row>
    <row r="903" spans="1:51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</row>
    <row r="904" spans="1:51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</row>
    <row r="905" spans="1:51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</row>
    <row r="906" spans="1:51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</row>
    <row r="907" spans="1:51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</row>
    <row r="908" spans="1:51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</row>
    <row r="909" spans="1:51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</row>
    <row r="910" spans="1:51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</row>
    <row r="911" spans="1:51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</row>
    <row r="912" spans="1:51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</row>
    <row r="913" spans="1:51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</row>
    <row r="914" spans="1:51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</row>
    <row r="915" spans="1:51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</row>
    <row r="916" spans="1:51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</row>
    <row r="917" spans="1:51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</row>
    <row r="918" spans="1:51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</row>
    <row r="919" spans="1:51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</row>
    <row r="920" spans="1:51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</row>
    <row r="921" spans="1:51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</row>
    <row r="922" spans="1:51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</row>
    <row r="923" spans="1:51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</row>
    <row r="924" spans="1:51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</row>
    <row r="925" spans="1:51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</row>
    <row r="926" spans="1:51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</row>
    <row r="927" spans="1:51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</row>
    <row r="928" spans="1:51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</row>
    <row r="929" spans="1:51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</row>
    <row r="930" spans="1:51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</row>
    <row r="931" spans="1:51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</row>
    <row r="932" spans="1:51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</row>
    <row r="933" spans="1:51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</row>
    <row r="934" spans="1:51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</row>
    <row r="935" spans="1:51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</row>
    <row r="936" spans="1:51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</row>
    <row r="937" spans="1:51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</row>
    <row r="938" spans="1:51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</row>
    <row r="939" spans="1:51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</row>
    <row r="940" spans="1:51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</row>
    <row r="941" spans="1:51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</row>
    <row r="942" spans="1:51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</row>
    <row r="943" spans="1:51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</row>
    <row r="944" spans="1:51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</row>
    <row r="945" spans="1:51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</row>
    <row r="946" spans="1:51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</row>
    <row r="947" spans="1:51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</row>
    <row r="948" spans="1:51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</row>
    <row r="949" spans="1:51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</row>
    <row r="950" spans="1:51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</row>
    <row r="951" spans="1:51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</row>
    <row r="952" spans="1:51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</row>
    <row r="953" spans="1:51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</row>
    <row r="954" spans="1:51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</row>
    <row r="955" spans="1:51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</row>
    <row r="956" spans="1:51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</row>
    <row r="957" spans="1:51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</row>
    <row r="958" spans="1:51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</row>
    <row r="959" spans="1:51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</row>
    <row r="960" spans="1:51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</row>
    <row r="961" spans="1:51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</row>
    <row r="962" spans="1:51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</row>
    <row r="963" spans="1:51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</row>
    <row r="964" spans="1:51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</row>
    <row r="965" spans="1:51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</row>
    <row r="966" spans="1:51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</row>
    <row r="967" spans="1:51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</row>
    <row r="968" spans="1:51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</row>
    <row r="969" spans="1:51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</row>
    <row r="970" spans="1:51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</row>
    <row r="971" spans="1:51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</row>
    <row r="972" spans="1:51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</row>
    <row r="973" spans="1:51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</row>
    <row r="974" spans="1:51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</row>
    <row r="975" spans="1:51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</row>
    <row r="976" spans="1:51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</row>
    <row r="977" spans="1:51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</row>
    <row r="978" spans="1:51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</row>
    <row r="979" spans="1:51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</row>
    <row r="980" spans="1:51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</row>
    <row r="981" spans="1:51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</row>
    <row r="982" spans="1:51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</row>
    <row r="983" spans="1:51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</row>
    <row r="984" spans="1:51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</row>
    <row r="985" spans="1:51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</row>
    <row r="986" spans="1:51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</row>
    <row r="987" spans="1:51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</row>
    <row r="988" spans="1:51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</row>
    <row r="989" spans="1:51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</row>
    <row r="990" spans="1:51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</row>
    <row r="991" spans="1:51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</row>
    <row r="992" spans="1:51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</row>
    <row r="993" spans="1:51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</row>
    <row r="994" spans="1:51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</row>
    <row r="995" spans="1:51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</row>
    <row r="996" spans="1:51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</row>
    <row r="997" spans="1:51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6"/>
      <c r="AN997" s="66"/>
      <c r="AO997" s="66"/>
      <c r="AP997" s="66"/>
      <c r="AQ997" s="66"/>
      <c r="AR997" s="66"/>
      <c r="AS997" s="66"/>
      <c r="AT997" s="66"/>
      <c r="AU997" s="66"/>
      <c r="AV997" s="66"/>
      <c r="AW997" s="66"/>
      <c r="AX997" s="66"/>
      <c r="AY997" s="66"/>
    </row>
    <row r="998" spans="1:51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6"/>
      <c r="AN998" s="66"/>
      <c r="AO998" s="66"/>
      <c r="AP998" s="66"/>
      <c r="AQ998" s="66"/>
      <c r="AR998" s="66"/>
      <c r="AS998" s="66"/>
      <c r="AT998" s="66"/>
      <c r="AU998" s="66"/>
      <c r="AV998" s="66"/>
      <c r="AW998" s="66"/>
      <c r="AX998" s="66"/>
      <c r="AY998" s="66"/>
    </row>
    <row r="999" spans="1:51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6"/>
      <c r="AN999" s="66"/>
      <c r="AO999" s="66"/>
      <c r="AP999" s="66"/>
      <c r="AQ999" s="66"/>
      <c r="AR999" s="66"/>
      <c r="AS999" s="66"/>
      <c r="AT999" s="66"/>
      <c r="AU999" s="66"/>
      <c r="AV999" s="66"/>
      <c r="AW999" s="66"/>
      <c r="AX999" s="66"/>
      <c r="AY999" s="66"/>
    </row>
    <row r="1000" spans="1:51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6"/>
      <c r="AN1000" s="66"/>
      <c r="AO1000" s="66"/>
      <c r="AP1000" s="66"/>
      <c r="AQ1000" s="66"/>
      <c r="AR1000" s="66"/>
      <c r="AS1000" s="66"/>
      <c r="AT1000" s="66"/>
      <c r="AU1000" s="66"/>
      <c r="AV1000" s="66"/>
      <c r="AW1000" s="66"/>
      <c r="AX1000" s="66"/>
      <c r="AY1000" s="66"/>
    </row>
  </sheetData>
  <conditionalFormatting sqref="C2">
    <cfRule type="expression" dxfId="105" priority="1">
      <formula>B2="✖"</formula>
    </cfRule>
  </conditionalFormatting>
  <conditionalFormatting sqref="D2:D11">
    <cfRule type="expression" dxfId="104" priority="2">
      <formula>C2="✖"</formula>
    </cfRule>
  </conditionalFormatting>
  <conditionalFormatting sqref="E2:E8 F4:F8">
    <cfRule type="expression" dxfId="103" priority="3">
      <formula>D2="✖"</formula>
    </cfRule>
  </conditionalFormatting>
  <conditionalFormatting sqref="F2:F3">
    <cfRule type="expression" dxfId="102" priority="4">
      <formula>E2="✖"</formula>
    </cfRule>
  </conditionalFormatting>
  <conditionalFormatting sqref="G2:G16">
    <cfRule type="expression" dxfId="101" priority="5">
      <formula>F2="✖"</formula>
    </cfRule>
  </conditionalFormatting>
  <conditionalFormatting sqref="H2:H10">
    <cfRule type="expression" dxfId="100" priority="6">
      <formula>G2="✖"</formula>
    </cfRule>
  </conditionalFormatting>
  <conditionalFormatting sqref="H20">
    <cfRule type="expression" dxfId="99" priority="7">
      <formula>G20="✖"</formula>
    </cfRule>
  </conditionalFormatting>
  <conditionalFormatting sqref="E9:E20">
    <cfRule type="expression" dxfId="98" priority="8">
      <formula>D9="✖"</formula>
    </cfRule>
  </conditionalFormatting>
  <conditionalFormatting sqref="F9:F20">
    <cfRule type="expression" dxfId="97" priority="9">
      <formula>E9="✖"</formula>
    </cfRule>
  </conditionalFormatting>
  <conditionalFormatting sqref="G17:G20">
    <cfRule type="expression" dxfId="96" priority="10">
      <formula>F17="✖"</formula>
    </cfRule>
  </conditionalFormatting>
  <conditionalFormatting sqref="I2:I18">
    <cfRule type="expression" dxfId="95" priority="11">
      <formula>H2="✖"</formula>
    </cfRule>
  </conditionalFormatting>
  <conditionalFormatting sqref="I19:I20">
    <cfRule type="expression" dxfId="94" priority="12">
      <formula>H19="✖"</formula>
    </cfRule>
  </conditionalFormatting>
  <conditionalFormatting sqref="J2:J17">
    <cfRule type="expression" dxfId="93" priority="13">
      <formula>I2="✖"</formula>
    </cfRule>
  </conditionalFormatting>
  <conditionalFormatting sqref="K2:K19">
    <cfRule type="expression" dxfId="92" priority="14">
      <formula>J2="✖"</formula>
    </cfRule>
  </conditionalFormatting>
  <conditionalFormatting sqref="K20">
    <cfRule type="expression" dxfId="91" priority="15">
      <formula>J20="✖"</formula>
    </cfRule>
  </conditionalFormatting>
  <conditionalFormatting sqref="L2:L15">
    <cfRule type="expression" dxfId="90" priority="16">
      <formula>K2="✖"</formula>
    </cfRule>
  </conditionalFormatting>
  <conditionalFormatting sqref="L19:L20">
    <cfRule type="expression" dxfId="89" priority="17">
      <formula>K19="✖"</formula>
    </cfRule>
  </conditionalFormatting>
  <conditionalFormatting sqref="M2:O15">
    <cfRule type="expression" dxfId="88" priority="18">
      <formula>L2="✖"</formula>
    </cfRule>
  </conditionalFormatting>
  <conditionalFormatting sqref="M16:M20">
    <cfRule type="expression" dxfId="87" priority="19">
      <formula>L16="✖"</formula>
    </cfRule>
  </conditionalFormatting>
  <conditionalFormatting sqref="N16:O20">
    <cfRule type="expression" dxfId="86" priority="20">
      <formula>M16="✖"</formula>
    </cfRule>
  </conditionalFormatting>
  <conditionalFormatting sqref="P2:Q11">
    <cfRule type="expression" dxfId="85" priority="21">
      <formula>O2="✖"</formula>
    </cfRule>
  </conditionalFormatting>
  <conditionalFormatting sqref="P19:Q20 R20:S20">
    <cfRule type="expression" dxfId="84" priority="22">
      <formula>O19="✖"</formula>
    </cfRule>
  </conditionalFormatting>
  <conditionalFormatting sqref="S2:S3">
    <cfRule type="expression" dxfId="83" priority="23">
      <formula>R2="✖"</formula>
    </cfRule>
  </conditionalFormatting>
  <conditionalFormatting sqref="S7:S19">
    <cfRule type="expression" dxfId="82" priority="24">
      <formula>R7="✖"</formula>
    </cfRule>
  </conditionalFormatting>
  <conditionalFormatting sqref="T2:T6">
    <cfRule type="expression" dxfId="81" priority="25">
      <formula>S2="✖"</formula>
    </cfRule>
  </conditionalFormatting>
  <conditionalFormatting sqref="T12:T20">
    <cfRule type="expression" dxfId="80" priority="26">
      <formula>S12="✖"</formula>
    </cfRule>
  </conditionalFormatting>
  <conditionalFormatting sqref="U12:U20">
    <cfRule type="expression" dxfId="79" priority="27">
      <formula>T12="✖"</formula>
    </cfRule>
  </conditionalFormatting>
  <conditionalFormatting sqref="U2:U6">
    <cfRule type="expression" dxfId="78" priority="28">
      <formula>T2="✖"</formula>
    </cfRule>
  </conditionalFormatting>
  <conditionalFormatting sqref="V2:V12">
    <cfRule type="expression" dxfId="77" priority="29">
      <formula>U2="✖"</formula>
    </cfRule>
  </conditionalFormatting>
  <conditionalFormatting sqref="V13:V20">
    <cfRule type="expression" dxfId="76" priority="30">
      <formula>U13="✖"</formula>
    </cfRule>
  </conditionalFormatting>
  <conditionalFormatting sqref="W2:W6">
    <cfRule type="expression" dxfId="75" priority="31">
      <formula>V2="✖"</formula>
    </cfRule>
  </conditionalFormatting>
  <conditionalFormatting sqref="W16:W20 X20">
    <cfRule type="expression" dxfId="74" priority="32">
      <formula>V16="✖"</formula>
    </cfRule>
  </conditionalFormatting>
  <conditionalFormatting sqref="Y2:Y3">
    <cfRule type="expression" dxfId="73" priority="33">
      <formula>X2="✖"</formula>
    </cfRule>
  </conditionalFormatting>
  <conditionalFormatting sqref="Y7:Y20">
    <cfRule type="expression" dxfId="72" priority="34">
      <formula>X7="✖"</formula>
    </cfRule>
  </conditionalFormatting>
  <conditionalFormatting sqref="Z2:Z6">
    <cfRule type="expression" dxfId="71" priority="35">
      <formula>Y2="✖"</formula>
    </cfRule>
  </conditionalFormatting>
  <conditionalFormatting sqref="Z12:Z20">
    <cfRule type="expression" dxfId="70" priority="36">
      <formula>Y12="✖"</formula>
    </cfRule>
  </conditionalFormatting>
  <conditionalFormatting sqref="AA12:AA20">
    <cfRule type="expression" dxfId="69" priority="37">
      <formula>Z12="✖"</formula>
    </cfRule>
  </conditionalFormatting>
  <conditionalFormatting sqref="AA2:AA6">
    <cfRule type="expression" dxfId="68" priority="38">
      <formula>Z2="✖"</formula>
    </cfRule>
  </conditionalFormatting>
  <conditionalFormatting sqref="AB2:AB12">
    <cfRule type="expression" dxfId="67" priority="39">
      <formula>AA2="✖"</formula>
    </cfRule>
  </conditionalFormatting>
  <conditionalFormatting sqref="AB13:AB20">
    <cfRule type="expression" dxfId="66" priority="40">
      <formula>AA13="✖"</formula>
    </cfRule>
  </conditionalFormatting>
  <conditionalFormatting sqref="AC16:AC20">
    <cfRule type="expression" dxfId="65" priority="41">
      <formula>AB16="✖"</formula>
    </cfRule>
  </conditionalFormatting>
  <conditionalFormatting sqref="AC2:AC6">
    <cfRule type="expression" dxfId="64" priority="42">
      <formula>AB2="✖"</formula>
    </cfRule>
  </conditionalFormatting>
  <conditionalFormatting sqref="AD2:AF3">
    <cfRule type="expression" dxfId="63" priority="43">
      <formula>AC2="✖"</formula>
    </cfRule>
  </conditionalFormatting>
  <conditionalFormatting sqref="AD20:AF20">
    <cfRule type="expression" dxfId="62" priority="44">
      <formula>AC20="✖"</formula>
    </cfRule>
  </conditionalFormatting>
  <conditionalFormatting sqref="AG20 AH19:AH20">
    <cfRule type="expression" dxfId="61" priority="45">
      <formula>AF19="✖"</formula>
    </cfRule>
  </conditionalFormatting>
  <conditionalFormatting sqref="AH2:AH6">
    <cfRule type="expression" dxfId="60" priority="46">
      <formula>AG2="✖"</formula>
    </cfRule>
  </conditionalFormatting>
  <conditionalFormatting sqref="AI2:AI19">
    <cfRule type="expression" dxfId="59" priority="47">
      <formula>AH2="✖"</formula>
    </cfRule>
  </conditionalFormatting>
  <conditionalFormatting sqref="AI20">
    <cfRule type="expression" dxfId="58" priority="48">
      <formula>AH20="✖"</formula>
    </cfRule>
  </conditionalFormatting>
  <conditionalFormatting sqref="AJ2:AJ19">
    <cfRule type="expression" dxfId="57" priority="49">
      <formula>AI2="✖"</formula>
    </cfRule>
  </conditionalFormatting>
  <conditionalFormatting sqref="AJ20">
    <cfRule type="expression" dxfId="56" priority="50">
      <formula>AI20="✖"</formula>
    </cfRule>
  </conditionalFormatting>
  <conditionalFormatting sqref="AK17:AK20">
    <cfRule type="expression" dxfId="55" priority="51">
      <formula>AJ17="✖"</formula>
    </cfRule>
  </conditionalFormatting>
  <conditionalFormatting sqref="AK2:AK16">
    <cfRule type="expression" dxfId="54" priority="52">
      <formula>AJ2="✖"</formula>
    </cfRule>
  </conditionalFormatting>
  <conditionalFormatting sqref="D20">
    <cfRule type="expression" dxfId="53" priority="53">
      <formula>C20="✖"</formula>
    </cfRule>
  </conditionalFormatting>
  <pageMargins left="0.511811024" right="0.511811024" top="0.78740157499999996" bottom="0.78740157499999996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5"/>
  </sheetPr>
  <dimension ref="A1:AY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14.42578125" defaultRowHeight="15" customHeight="1"/>
  <cols>
    <col min="1" max="1" width="9.140625" customWidth="1"/>
    <col min="2" max="2" width="16.140625" customWidth="1"/>
    <col min="3" max="3" width="12.140625" customWidth="1"/>
    <col min="4" max="4" width="11.28515625" customWidth="1"/>
    <col min="5" max="5" width="11.5703125" customWidth="1"/>
    <col min="6" max="6" width="9.140625" customWidth="1"/>
    <col min="7" max="7" width="10" customWidth="1"/>
    <col min="8" max="8" width="11.28515625" customWidth="1"/>
    <col min="9" max="12" width="10" customWidth="1"/>
    <col min="13" max="14" width="13.42578125" customWidth="1"/>
    <col min="15" max="15" width="14.28515625" customWidth="1"/>
    <col min="16" max="23" width="10.5703125" customWidth="1"/>
    <col min="24" max="24" width="10.140625" customWidth="1"/>
    <col min="25" max="26" width="10.5703125" customWidth="1"/>
    <col min="27" max="28" width="13.7109375" customWidth="1"/>
    <col min="29" max="29" width="10" customWidth="1"/>
    <col min="30" max="32" width="10.85546875" customWidth="1"/>
    <col min="33" max="33" width="9.140625" customWidth="1"/>
    <col min="34" max="34" width="10" customWidth="1"/>
    <col min="35" max="35" width="12.85546875" customWidth="1"/>
    <col min="36" max="36" width="11.5703125" customWidth="1"/>
    <col min="37" max="37" width="10.28515625" customWidth="1"/>
    <col min="38" max="38" width="11.42578125" customWidth="1"/>
    <col min="39" max="40" width="15" customWidth="1"/>
    <col min="41" max="41" width="13.28515625" customWidth="1"/>
    <col min="42" max="42" width="11.42578125" customWidth="1"/>
    <col min="43" max="43" width="16.85546875" customWidth="1"/>
    <col min="44" max="44" width="17.42578125" customWidth="1"/>
    <col min="45" max="45" width="10" customWidth="1"/>
    <col min="46" max="46" width="16.85546875" customWidth="1"/>
    <col min="47" max="47" width="17.42578125" customWidth="1"/>
    <col min="48" max="48" width="11.140625" customWidth="1"/>
    <col min="49" max="49" width="12.85546875" customWidth="1"/>
    <col min="50" max="50" width="14.7109375" customWidth="1"/>
    <col min="51" max="51" width="12.42578125" customWidth="1"/>
  </cols>
  <sheetData>
    <row r="1" spans="1:51" ht="95.25" customHeight="1">
      <c r="A1" s="58" t="s">
        <v>149</v>
      </c>
      <c r="B1" s="58" t="s">
        <v>150</v>
      </c>
      <c r="C1" s="59" t="s">
        <v>35</v>
      </c>
      <c r="D1" s="59" t="s">
        <v>77</v>
      </c>
      <c r="E1" s="59" t="s">
        <v>36</v>
      </c>
      <c r="F1" s="59" t="s">
        <v>37</v>
      </c>
      <c r="G1" s="59" t="s">
        <v>151</v>
      </c>
      <c r="H1" s="59" t="s">
        <v>63</v>
      </c>
      <c r="I1" s="59" t="s">
        <v>85</v>
      </c>
      <c r="J1" s="59" t="s">
        <v>152</v>
      </c>
      <c r="K1" s="59" t="s">
        <v>91</v>
      </c>
      <c r="L1" s="59" t="s">
        <v>86</v>
      </c>
      <c r="M1" s="60" t="s">
        <v>39</v>
      </c>
      <c r="N1" s="60" t="s">
        <v>40</v>
      </c>
      <c r="O1" s="60" t="s">
        <v>41</v>
      </c>
      <c r="P1" s="61" t="s">
        <v>153</v>
      </c>
      <c r="Q1" s="61" t="s">
        <v>154</v>
      </c>
      <c r="R1" s="62" t="s">
        <v>155</v>
      </c>
      <c r="S1" s="62" t="s">
        <v>156</v>
      </c>
      <c r="T1" s="62" t="s">
        <v>157</v>
      </c>
      <c r="U1" s="62" t="s">
        <v>158</v>
      </c>
      <c r="V1" s="62" t="s">
        <v>159</v>
      </c>
      <c r="W1" s="62" t="s">
        <v>160</v>
      </c>
      <c r="X1" s="103" t="s">
        <v>161</v>
      </c>
      <c r="Y1" s="103" t="s">
        <v>162</v>
      </c>
      <c r="Z1" s="103" t="s">
        <v>163</v>
      </c>
      <c r="AA1" s="103" t="s">
        <v>164</v>
      </c>
      <c r="AB1" s="103" t="s">
        <v>165</v>
      </c>
      <c r="AC1" s="103" t="s">
        <v>166</v>
      </c>
      <c r="AD1" s="103" t="s">
        <v>44</v>
      </c>
      <c r="AE1" s="103" t="s">
        <v>45</v>
      </c>
      <c r="AF1" s="103" t="s">
        <v>46</v>
      </c>
      <c r="AG1" s="103" t="s">
        <v>47</v>
      </c>
      <c r="AH1" s="103" t="s">
        <v>69</v>
      </c>
      <c r="AI1" s="103" t="s">
        <v>167</v>
      </c>
      <c r="AJ1" s="103" t="s">
        <v>168</v>
      </c>
      <c r="AK1" s="103" t="s">
        <v>38</v>
      </c>
      <c r="AL1" s="104" t="s">
        <v>446</v>
      </c>
      <c r="AM1" s="104" t="s">
        <v>60</v>
      </c>
      <c r="AN1" s="104" t="s">
        <v>61</v>
      </c>
      <c r="AO1" s="104" t="s">
        <v>447</v>
      </c>
      <c r="AP1" s="104" t="s">
        <v>448</v>
      </c>
      <c r="AQ1" s="104" t="s">
        <v>449</v>
      </c>
      <c r="AR1" s="104" t="s">
        <v>450</v>
      </c>
      <c r="AS1" s="104" t="s">
        <v>451</v>
      </c>
      <c r="AT1" s="104" t="s">
        <v>452</v>
      </c>
      <c r="AU1" s="104" t="s">
        <v>453</v>
      </c>
      <c r="AV1" s="104" t="s">
        <v>454</v>
      </c>
      <c r="AW1" s="104" t="s">
        <v>455</v>
      </c>
      <c r="AX1" s="104" t="s">
        <v>456</v>
      </c>
      <c r="AY1" s="104" t="s">
        <v>457</v>
      </c>
    </row>
    <row r="2" spans="1:51" ht="12.75" customHeight="1">
      <c r="A2" s="63" t="s">
        <v>50</v>
      </c>
      <c r="B2" s="63" t="s">
        <v>112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64">
        <f>IF('Formulário 4º Bim'!$Q$16="✔",0,IF('Formulário 4º Bim'!Q17="✔",'Formulário 4º Bim'!R17*(1-'Formulário 4º Bim'!$D$27-'Formulário 4º Bim'!$F27),0))</f>
        <v>0</v>
      </c>
      <c r="S2" s="24"/>
      <c r="T2" s="24"/>
      <c r="U2" s="24"/>
      <c r="V2" s="24"/>
      <c r="W2" s="24"/>
      <c r="X2" s="64">
        <f>IF('Formulário 4º Bim'!$Q$16="✔",IF('Formulário 4º Bim'!Q17="✔",'Formulário 4º Bim'!R17,0),0)</f>
        <v>0</v>
      </c>
      <c r="Y2" s="24"/>
      <c r="Z2" s="24"/>
      <c r="AA2" s="24"/>
      <c r="AB2" s="24"/>
      <c r="AC2" s="24"/>
      <c r="AD2" s="24"/>
      <c r="AE2" s="24"/>
      <c r="AF2" s="24"/>
      <c r="AG2" s="64">
        <f>IF('Formulário 4º Bim'!AA17="✔",'Formulário 4º Bim'!AB17,0)</f>
        <v>0</v>
      </c>
      <c r="AH2" s="24"/>
      <c r="AI2" s="24"/>
      <c r="AJ2" s="24"/>
      <c r="AK2" s="24"/>
      <c r="AL2" s="64">
        <f>'Formulário 4º Bim'!AC17</f>
        <v>0</v>
      </c>
      <c r="AM2" s="64">
        <f t="shared" ref="AM2:AM20" si="0">SUM(C2:Q2)</f>
        <v>0</v>
      </c>
      <c r="AN2" s="64">
        <f t="shared" ref="AN2:AN20" si="1">SUM(AM2,R2:AK2)</f>
        <v>0</v>
      </c>
      <c r="AO2" s="106" t="str">
        <f>'Formulário 4º Bim'!$D$27</f>
        <v>20%</v>
      </c>
      <c r="AP2" s="107">
        <f>'Formulário 4º Bim'!$H$150</f>
        <v>0.1208814</v>
      </c>
      <c r="AQ2" s="107">
        <f t="shared" ref="AQ2:AQ20" si="2">AP2+AO2</f>
        <v>0.32088139999999998</v>
      </c>
      <c r="AR2" s="106">
        <f>'Formulário 4º Bim'!B17</f>
        <v>0</v>
      </c>
      <c r="AS2" s="64">
        <f t="shared" ref="AS2:AS20" si="3">AR2*AN2</f>
        <v>0</v>
      </c>
      <c r="AT2" s="108" t="str">
        <f>'Formulário 4º Bim'!$C$8</f>
        <v>PAPELARIA E LIVRARIA OMEGA EIRELI ME -Jandyra</v>
      </c>
      <c r="AU2" s="108" t="str">
        <f>'Formulário 4º Bim'!$C$9</f>
        <v>29.271.264/0001-61</v>
      </c>
      <c r="AV2" s="66" t="str">
        <f>'Formulário 4º Bim'!$W$8</f>
        <v>Centro-Oeste</v>
      </c>
      <c r="AW2" s="66" t="str">
        <f>'Formulário 4º Bim'!$W$9</f>
        <v>Parceira - Base</v>
      </c>
      <c r="AX2" s="108">
        <f>'Formulário 4º Bim'!$C$10</f>
        <v>0</v>
      </c>
      <c r="AY2" s="108">
        <f>'Formulário 4º Bim'!$W$10</f>
        <v>0</v>
      </c>
    </row>
    <row r="3" spans="1:51" ht="12.75" customHeight="1">
      <c r="A3" s="63" t="s">
        <v>51</v>
      </c>
      <c r="B3" s="63" t="s">
        <v>112</v>
      </c>
      <c r="C3" s="64">
        <f>IF('Formulário 4º Bim'!C18="✔",'Formulário 4º Bim'!D18*(1-'Formulário 4º Bim'!$D$27-'Formulário 4º Bim'!$F28),0)</f>
        <v>108.343185851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64">
        <f>IF('Formulário 4º Bim'!$Q$16="✔",0,IF('Formulário 4º Bim'!Q18="✔",'Formulário 4º Bim'!R18*(1-'Formulário 4º Bim'!$D$27-'Formulário 4º Bim'!$F28),0))</f>
        <v>0</v>
      </c>
      <c r="S3" s="24"/>
      <c r="T3" s="24"/>
      <c r="U3" s="24"/>
      <c r="V3" s="24"/>
      <c r="W3" s="24"/>
      <c r="X3" s="64">
        <f>IF('Formulário 4º Bim'!$Q$16="✔",IF('Formulário 4º Bim'!Q18="✔",'Formulário 4º Bim'!R18,0),0)</f>
        <v>0</v>
      </c>
      <c r="Y3" s="24"/>
      <c r="Z3" s="24"/>
      <c r="AA3" s="24"/>
      <c r="AB3" s="24"/>
      <c r="AC3" s="24"/>
      <c r="AD3" s="24"/>
      <c r="AE3" s="24"/>
      <c r="AF3" s="24"/>
      <c r="AG3" s="64">
        <f>IF('Formulário 4º Bim'!AA18="✔",'Formulário 4º Bim'!AB18,0)</f>
        <v>0</v>
      </c>
      <c r="AH3" s="24"/>
      <c r="AI3" s="24"/>
      <c r="AJ3" s="24"/>
      <c r="AK3" s="24"/>
      <c r="AL3" s="64">
        <f>'Formulário 4º Bim'!AC18</f>
        <v>159.535</v>
      </c>
      <c r="AM3" s="64">
        <f t="shared" si="0"/>
        <v>108.343185851</v>
      </c>
      <c r="AN3" s="64">
        <f t="shared" si="1"/>
        <v>108.343185851</v>
      </c>
      <c r="AO3" s="106" t="str">
        <f>'Formulário 4º Bim'!$D$27</f>
        <v>20%</v>
      </c>
      <c r="AP3" s="107">
        <f>'Formulário 4º Bim'!$H$150</f>
        <v>0.1208814</v>
      </c>
      <c r="AQ3" s="107">
        <f t="shared" si="2"/>
        <v>0.32088139999999998</v>
      </c>
      <c r="AR3" s="106">
        <f>'Formulário 4º Bim'!B18</f>
        <v>35</v>
      </c>
      <c r="AS3" s="64">
        <f t="shared" si="3"/>
        <v>3792.0115047849999</v>
      </c>
      <c r="AT3" s="108" t="str">
        <f>'Formulário 4º Bim'!$C$8</f>
        <v>PAPELARIA E LIVRARIA OMEGA EIRELI ME -Jandyra</v>
      </c>
      <c r="AU3" s="108" t="str">
        <f>'Formulário 4º Bim'!$C$9</f>
        <v>29.271.264/0001-61</v>
      </c>
      <c r="AV3" s="66" t="str">
        <f>'Formulário 4º Bim'!$W$8</f>
        <v>Centro-Oeste</v>
      </c>
      <c r="AW3" s="66" t="str">
        <f>'Formulário 4º Bim'!$W$9</f>
        <v>Parceira - Base</v>
      </c>
      <c r="AX3" s="108">
        <f>'Formulário 4º Bim'!$C$10</f>
        <v>0</v>
      </c>
      <c r="AY3" s="108">
        <f>'Formulário 4º Bim'!$W$10</f>
        <v>0</v>
      </c>
    </row>
    <row r="4" spans="1:51" ht="12.75" customHeight="1">
      <c r="A4" s="63" t="s">
        <v>52</v>
      </c>
      <c r="B4" s="63" t="s">
        <v>112</v>
      </c>
      <c r="C4" s="64">
        <f>IF('Formulário 4º Bim'!C19="✔",'Formulário 4º Bim'!D19*(1-'Formulário 4º Bim'!$D$27-'Formulário 4º Bim'!$F29),0)</f>
        <v>108.343185851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64">
        <f>IF('Formulário 4º Bim'!$Q$16="✔",0,IF('Formulário 4º Bim'!Q19="✔",'Formulário 4º Bim'!R19*(1-'Formulário 4º Bim'!$D$27-'Formulário 4º Bim'!$F29),0))</f>
        <v>6.4889782230000002</v>
      </c>
      <c r="S4" s="64">
        <f>IF('Formulário 4º Bim'!$S$16="✔",0,IF('Formulário 4º Bim'!S19="✔",'Formulário 4º Bim'!T19*(1-'Formulário 4º Bim'!$D$27-'Formulário 4º Bim'!$F29),0))</f>
        <v>0</v>
      </c>
      <c r="T4" s="24"/>
      <c r="U4" s="24"/>
      <c r="V4" s="24"/>
      <c r="W4" s="24"/>
      <c r="X4" s="64">
        <f>IF('Formulário 4º Bim'!$Q$16="✔",IF('Formulário 4º Bim'!Q19="✔",'Formulário 4º Bim'!R19,0),0)</f>
        <v>0</v>
      </c>
      <c r="Y4" s="64">
        <f>IF('Formulário 4º Bim'!$S$16="✔",IF('Formulário 4º Bim'!S19="✔",'Formulário 4º Bim'!T19,0),0)</f>
        <v>0</v>
      </c>
      <c r="Z4" s="24"/>
      <c r="AA4" s="24"/>
      <c r="AB4" s="24"/>
      <c r="AC4" s="24"/>
      <c r="AD4" s="64">
        <f>IF('Formulário 4º Bim'!U19="✔",'Formulário 4º Bim'!V19,0)</f>
        <v>0</v>
      </c>
      <c r="AE4" s="64">
        <f>IF('Formulário 4º Bim'!W19="✔",'Formulário 4º Bim'!X19,0)</f>
        <v>0</v>
      </c>
      <c r="AF4" s="64">
        <f>IF('Formulário 4º Bim'!Y19="✔",'Formulário 4º Bim'!Z19,0)</f>
        <v>0</v>
      </c>
      <c r="AG4" s="64">
        <f>IF('Formulário 4º Bim'!AA19="✔",'Formulário 4º Bim'!AB19,0)</f>
        <v>0</v>
      </c>
      <c r="AH4" s="24"/>
      <c r="AI4" s="24"/>
      <c r="AJ4" s="24"/>
      <c r="AK4" s="24"/>
      <c r="AL4" s="64">
        <f>'Formulário 4º Bim'!AC19</f>
        <v>169.09</v>
      </c>
      <c r="AM4" s="64">
        <f t="shared" si="0"/>
        <v>108.343185851</v>
      </c>
      <c r="AN4" s="64">
        <f t="shared" si="1"/>
        <v>114.832164074</v>
      </c>
      <c r="AO4" s="106" t="str">
        <f>'Formulário 4º Bim'!$D$27</f>
        <v>20%</v>
      </c>
      <c r="AP4" s="107">
        <f>'Formulário 4º Bim'!$H$150</f>
        <v>0.1208814</v>
      </c>
      <c r="AQ4" s="107">
        <f t="shared" si="2"/>
        <v>0.32088139999999998</v>
      </c>
      <c r="AR4" s="106">
        <f>'Formulário 4º Bim'!B19</f>
        <v>30</v>
      </c>
      <c r="AS4" s="64">
        <f t="shared" si="3"/>
        <v>3444.9649222200001</v>
      </c>
      <c r="AT4" s="108" t="str">
        <f>'Formulário 4º Bim'!$C$8</f>
        <v>PAPELARIA E LIVRARIA OMEGA EIRELI ME -Jandyra</v>
      </c>
      <c r="AU4" s="108" t="str">
        <f>'Formulário 4º Bim'!$C$9</f>
        <v>29.271.264/0001-61</v>
      </c>
      <c r="AV4" s="66" t="str">
        <f>'Formulário 4º Bim'!$W$8</f>
        <v>Centro-Oeste</v>
      </c>
      <c r="AW4" s="66" t="str">
        <f>'Formulário 4º Bim'!$W$9</f>
        <v>Parceira - Base</v>
      </c>
      <c r="AX4" s="108">
        <f>'Formulário 4º Bim'!$C$10</f>
        <v>0</v>
      </c>
      <c r="AY4" s="108">
        <f>'Formulário 4º Bim'!$W$10</f>
        <v>0</v>
      </c>
    </row>
    <row r="5" spans="1:51" ht="12.75" customHeight="1">
      <c r="A5" s="63" t="s">
        <v>53</v>
      </c>
      <c r="B5" s="63" t="s">
        <v>112</v>
      </c>
      <c r="C5" s="64">
        <f>IF('Formulário 4º Bim'!C20="✔",'Formulário 4º Bim'!D20*(1-'Formulário 4º Bim'!$D$27-'Formulário 4º Bim'!$F30),0)</f>
        <v>108.343185851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64">
        <f>IF('Formulário 4º Bim'!$Q$16="✔",0,IF('Formulário 4º Bim'!Q20="✔",'Formulário 4º Bim'!R20*(1-'Formulário 4º Bim'!$D$27-'Formulário 4º Bim'!$F30),0))</f>
        <v>6.4889782230000002</v>
      </c>
      <c r="S5" s="64">
        <f>IF('Formulário 4º Bim'!$S$16="✔",0,IF('Formulário 4º Bim'!S20="✔",'Formulário 4º Bim'!T20*(1-'Formulário 4º Bim'!$D$27-'Formulário 4º Bim'!$F30),0))</f>
        <v>0</v>
      </c>
      <c r="T5" s="24"/>
      <c r="U5" s="24"/>
      <c r="V5" s="24"/>
      <c r="W5" s="24"/>
      <c r="X5" s="64">
        <f>IF('Formulário 4º Bim'!$Q$16="✔",IF('Formulário 4º Bim'!Q20="✔",'Formulário 4º Bim'!R20,0),0)</f>
        <v>0</v>
      </c>
      <c r="Y5" s="64">
        <f>IF('Formulário 4º Bim'!$S$16="✔",IF('Formulário 4º Bim'!S20="✔",'Formulário 4º Bim'!T20,0),0)</f>
        <v>0</v>
      </c>
      <c r="Z5" s="24"/>
      <c r="AA5" s="24"/>
      <c r="AB5" s="24"/>
      <c r="AC5" s="24"/>
      <c r="AD5" s="64">
        <f>IF('Formulário 4º Bim'!U20="✔",'Formulário 4º Bim'!V20,0)</f>
        <v>0</v>
      </c>
      <c r="AE5" s="64">
        <f>IF('Formulário 4º Bim'!W20="✔",'Formulário 4º Bim'!X20,0)</f>
        <v>0</v>
      </c>
      <c r="AF5" s="64">
        <f>IF('Formulário 4º Bim'!Y20="✔",'Formulário 4º Bim'!Z20,0)</f>
        <v>0</v>
      </c>
      <c r="AG5" s="64">
        <f>IF('Formulário 4º Bim'!AA20="✔",'Formulário 4º Bim'!AB20,0)</f>
        <v>0</v>
      </c>
      <c r="AH5" s="24"/>
      <c r="AI5" s="24"/>
      <c r="AJ5" s="24"/>
      <c r="AK5" s="24"/>
      <c r="AL5" s="64">
        <f>'Formulário 4º Bim'!AC20</f>
        <v>169.09</v>
      </c>
      <c r="AM5" s="64">
        <f t="shared" si="0"/>
        <v>108.343185851</v>
      </c>
      <c r="AN5" s="64">
        <f t="shared" si="1"/>
        <v>114.832164074</v>
      </c>
      <c r="AO5" s="106" t="str">
        <f>'Formulário 4º Bim'!$D$27</f>
        <v>20%</v>
      </c>
      <c r="AP5" s="107">
        <f>'Formulário 4º Bim'!$H$150</f>
        <v>0.1208814</v>
      </c>
      <c r="AQ5" s="107">
        <f t="shared" si="2"/>
        <v>0.32088139999999998</v>
      </c>
      <c r="AR5" s="106">
        <f>'Formulário 4º Bim'!B20</f>
        <v>50</v>
      </c>
      <c r="AS5" s="64">
        <f t="shared" si="3"/>
        <v>5741.6082037000006</v>
      </c>
      <c r="AT5" s="108" t="str">
        <f>'Formulário 4º Bim'!$C$8</f>
        <v>PAPELARIA E LIVRARIA OMEGA EIRELI ME -Jandyra</v>
      </c>
      <c r="AU5" s="108" t="str">
        <f>'Formulário 4º Bim'!$C$9</f>
        <v>29.271.264/0001-61</v>
      </c>
      <c r="AV5" s="66" t="str">
        <f>'Formulário 4º Bim'!$W$8</f>
        <v>Centro-Oeste</v>
      </c>
      <c r="AW5" s="66" t="str">
        <f>'Formulário 4º Bim'!$W$9</f>
        <v>Parceira - Base</v>
      </c>
      <c r="AX5" s="108">
        <f>'Formulário 4º Bim'!$C$10</f>
        <v>0</v>
      </c>
      <c r="AY5" s="108">
        <f>'Formulário 4º Bim'!$W$10</f>
        <v>0</v>
      </c>
    </row>
    <row r="6" spans="1:51" ht="12.75" customHeight="1">
      <c r="A6" s="63" t="s">
        <v>54</v>
      </c>
      <c r="B6" s="63" t="s">
        <v>112</v>
      </c>
      <c r="C6" s="64">
        <f>IF('Formulário 4º Bim'!C21="✔",'Formulário 4º Bim'!D21*(1-'Formulário 4º Bim'!$D$27-'Formulário 4º Bim'!$F31),0)</f>
        <v>108.343185851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64">
        <f>IF('Formulário 4º Bim'!$Q$16="✔",0,IF('Formulário 4º Bim'!Q21="✔",'Formulário 4º Bim'!R21*(1-'Formulário 4º Bim'!$D$27-'Formulário 4º Bim'!$F31),0))</f>
        <v>6.4889782230000002</v>
      </c>
      <c r="S6" s="64">
        <f>IF('Formulário 4º Bim'!$S$16="✔",0,IF('Formulário 4º Bim'!S21="✔",'Formulário 4º Bim'!T21*(1-'Formulário 4º Bim'!$D$27-'Formulário 4º Bim'!$F31),0))</f>
        <v>38.967825268000006</v>
      </c>
      <c r="T6" s="24"/>
      <c r="U6" s="24"/>
      <c r="V6" s="24"/>
      <c r="W6" s="24"/>
      <c r="X6" s="64">
        <f>IF('Formulário 4º Bim'!$Q$16="✔",IF('Formulário 4º Bim'!Q21="✔",'Formulário 4º Bim'!R21,0),0)</f>
        <v>0</v>
      </c>
      <c r="Y6" s="64">
        <f>IF('Formulário 4º Bim'!$S$16="✔",IF('Formulário 4º Bim'!S21="✔",'Formulário 4º Bim'!T21,0),0)</f>
        <v>0</v>
      </c>
      <c r="Z6" s="24"/>
      <c r="AA6" s="24"/>
      <c r="AB6" s="24"/>
      <c r="AC6" s="24"/>
      <c r="AD6" s="64">
        <f>IF('Formulário 4º Bim'!U21="✔",'Formulário 4º Bim'!V21,0)</f>
        <v>0</v>
      </c>
      <c r="AE6" s="64">
        <f>IF('Formulário 4º Bim'!W21="✔",'Formulário 4º Bim'!X21,0)</f>
        <v>0</v>
      </c>
      <c r="AF6" s="64">
        <f>IF('Formulário 4º Bim'!Y21="✔",'Formulário 4º Bim'!Z21,0)</f>
        <v>0</v>
      </c>
      <c r="AG6" s="64">
        <f>IF('Formulário 4º Bim'!AA21="✔",'Formulário 4º Bim'!AB21,0)</f>
        <v>0</v>
      </c>
      <c r="AH6" s="24"/>
      <c r="AI6" s="24"/>
      <c r="AJ6" s="24"/>
      <c r="AK6" s="24"/>
      <c r="AL6" s="64">
        <f>'Formulário 4º Bim'!AC21</f>
        <v>226.47</v>
      </c>
      <c r="AM6" s="64">
        <f t="shared" si="0"/>
        <v>108.343185851</v>
      </c>
      <c r="AN6" s="64">
        <f t="shared" si="1"/>
        <v>153.799989342</v>
      </c>
      <c r="AO6" s="106" t="str">
        <f>'Formulário 4º Bim'!$D$27</f>
        <v>20%</v>
      </c>
      <c r="AP6" s="107">
        <f>'Formulário 4º Bim'!$H$150</f>
        <v>0.1208814</v>
      </c>
      <c r="AQ6" s="107">
        <f t="shared" si="2"/>
        <v>0.32088139999999998</v>
      </c>
      <c r="AR6" s="106">
        <f>'Formulário 4º Bim'!B21</f>
        <v>45</v>
      </c>
      <c r="AS6" s="64">
        <f t="shared" si="3"/>
        <v>6920.9995203899998</v>
      </c>
      <c r="AT6" s="108" t="str">
        <f>'Formulário 4º Bim'!$C$8</f>
        <v>PAPELARIA E LIVRARIA OMEGA EIRELI ME -Jandyra</v>
      </c>
      <c r="AU6" s="108" t="str">
        <f>'Formulário 4º Bim'!$C$9</f>
        <v>29.271.264/0001-61</v>
      </c>
      <c r="AV6" s="66" t="str">
        <f>'Formulário 4º Bim'!$W$8</f>
        <v>Centro-Oeste</v>
      </c>
      <c r="AW6" s="66" t="str">
        <f>'Formulário 4º Bim'!$W$9</f>
        <v>Parceira - Base</v>
      </c>
      <c r="AX6" s="108">
        <f>'Formulário 4º Bim'!$C$10</f>
        <v>0</v>
      </c>
      <c r="AY6" s="108">
        <f>'Formulário 4º Bim'!$W$10</f>
        <v>0</v>
      </c>
    </row>
    <row r="7" spans="1:51" ht="12.75" customHeight="1">
      <c r="A7" s="63" t="s">
        <v>70</v>
      </c>
      <c r="B7" s="63" t="s">
        <v>169</v>
      </c>
      <c r="C7" s="64">
        <f>IF('Formulário 4º Bim'!C38="✔",'Formulário 4º Bim'!D38*(1-'Formulário 4º Bim'!$D$49-'Formulário 4º Bim'!$F49),0)</f>
        <v>150.48758837049999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64">
        <f>IF('Formulário 4º Bim'!$W$37="✔",0,IF('Formulário 4º Bim'!W38="✔",'Formulário 4º Bim'!X38*(1-'Formulário 4º Bim'!$D$49-'Formulário 4º Bim'!$F49),0))</f>
        <v>6.4889782230000002</v>
      </c>
      <c r="S7" s="24"/>
      <c r="T7" s="64">
        <f>IF('Formulário 4º Bim'!$Y$37="✔",0,IF('Formulário 4º Bim'!Y38="✔",'Formulário 4º Bim'!Z38*(1-'Formulário 4º Bim'!$D$49-'Formulário 4º Bim'!$F49),0))</f>
        <v>38.967825268000006</v>
      </c>
      <c r="U7" s="64">
        <f>IF('Formulário 4º Bim'!$M$37="✔",0,IF('Formulário 4º Bim'!M38="✔",'Formulário 4º Bim'!N38*(1-'Formulário 4º Bim'!$D$49-'Formulário 4º Bim'!$F49),0))</f>
        <v>0</v>
      </c>
      <c r="V7" s="24"/>
      <c r="W7" s="64">
        <f>IF('Formulário 4º Bim'!$AA$37="✔",0,IF('Formulário 4º Bim'!AA38="✔",'Formulário 4º Bim'!AB38*(1-'Formulário 4º Bim'!$D$49-'Formulário 4º Bim'!$F49),0))</f>
        <v>0</v>
      </c>
      <c r="X7" s="64">
        <f>IF('Formulário 4º Bim'!$W$37="✔",IF('Formulário 4º Bim'!W38="✔",'Formulário 4º Bim'!X38,0),0)</f>
        <v>0</v>
      </c>
      <c r="Y7" s="24"/>
      <c r="Z7" s="64">
        <f>IF('Formulário 4º Bim'!$Y$37="✔",IF('Formulário 4º Bim'!Y38="✔",'Formulário 4º Bim'!Z38,0),0)</f>
        <v>0</v>
      </c>
      <c r="AA7" s="64">
        <f>IF('Formulário 4º Bim'!$M$37="✔",IF('Formulário 4º Bim'!M38="✔",'Formulário 4º Bim'!N38,0),0)</f>
        <v>0</v>
      </c>
      <c r="AB7" s="24"/>
      <c r="AC7" s="64">
        <f>IF('Formulário 4º Bim'!$AA$37="✔",IF('Formulário 4º Bim'!AA38="✔",'Formulário 4º Bim'!AB38,0),0)</f>
        <v>0</v>
      </c>
      <c r="AD7" s="64">
        <f>IF('Formulário 4º Bim'!AC38="✔",'Formulário 4º Bim'!AD38,0)</f>
        <v>0</v>
      </c>
      <c r="AE7" s="64">
        <f>IF('Formulário 4º Bim'!AE38="✔",'Formulário 4º Bim'!AF38,0)</f>
        <v>0</v>
      </c>
      <c r="AF7" s="64">
        <f>IF('Formulário 4º Bim'!AG38="✔",'Formulário 4º Bim'!AH38,0)</f>
        <v>0</v>
      </c>
      <c r="AG7" s="64">
        <f>IF('Formulário 4º Bim'!AI38="✔",'Formulário 4º Bim'!AJ38,0)</f>
        <v>0</v>
      </c>
      <c r="AH7" s="64">
        <f>IF('Formulário 4º Bim'!AK38="✔",'Formulário 4º Bim'!AL38,0)</f>
        <v>0</v>
      </c>
      <c r="AI7" s="24"/>
      <c r="AJ7" s="24"/>
      <c r="AK7" s="24"/>
      <c r="AL7" s="64">
        <f>'Formulário 4º Bim'!AM38</f>
        <v>288.52750000000003</v>
      </c>
      <c r="AM7" s="64">
        <f t="shared" si="0"/>
        <v>150.48758837049999</v>
      </c>
      <c r="AN7" s="64">
        <f t="shared" si="1"/>
        <v>195.94439186150001</v>
      </c>
      <c r="AO7" s="106" t="str">
        <f>'Formulário 4º Bim'!$D$27</f>
        <v>20%</v>
      </c>
      <c r="AP7" s="107">
        <f>'Formulário 4º Bim'!$H$150</f>
        <v>0.1208814</v>
      </c>
      <c r="AQ7" s="107">
        <f t="shared" si="2"/>
        <v>0.32088139999999998</v>
      </c>
      <c r="AR7" s="106">
        <f>'Formulário 4º Bim'!B38</f>
        <v>50</v>
      </c>
      <c r="AS7" s="64">
        <f t="shared" si="3"/>
        <v>9797.2195930750004</v>
      </c>
      <c r="AT7" s="108" t="str">
        <f>'Formulário 4º Bim'!$C$8</f>
        <v>PAPELARIA E LIVRARIA OMEGA EIRELI ME -Jandyra</v>
      </c>
      <c r="AU7" s="108" t="str">
        <f>'Formulário 4º Bim'!$C$9</f>
        <v>29.271.264/0001-61</v>
      </c>
      <c r="AV7" s="66" t="str">
        <f>'Formulário 4º Bim'!$W$8</f>
        <v>Centro-Oeste</v>
      </c>
      <c r="AW7" s="66" t="str">
        <f>'Formulário 4º Bim'!$W$9</f>
        <v>Parceira - Base</v>
      </c>
      <c r="AX7" s="108">
        <f>'Formulário 4º Bim'!$C$10</f>
        <v>0</v>
      </c>
      <c r="AY7" s="108">
        <f>'Formulário 4º Bim'!$W$10</f>
        <v>0</v>
      </c>
    </row>
    <row r="8" spans="1:51" ht="12.75" customHeight="1">
      <c r="A8" s="63" t="s">
        <v>71</v>
      </c>
      <c r="B8" s="63" t="s">
        <v>169</v>
      </c>
      <c r="C8" s="64">
        <f>IF('Formulário 4º Bim'!C39="✔",'Formulário 4º Bim'!D39*(1-'Formulário 4º Bim'!$D$49-'Formulário 4º Bim'!$F50),0)</f>
        <v>150.48758837049999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64">
        <f>IF('Formulário 4º Bim'!$W$37="✔",0,IF('Formulário 4º Bim'!W39="✔",'Formulário 4º Bim'!X39*(1-'Formulário 4º Bim'!$D$49-'Formulário 4º Bim'!$F50),0))</f>
        <v>6.4889782230000002</v>
      </c>
      <c r="S8" s="24"/>
      <c r="T8" s="64">
        <f>IF('Formulário 4º Bim'!$Y$37="✔",0,IF('Formulário 4º Bim'!Y39="✔",'Formulário 4º Bim'!Z39*(1-'Formulário 4º Bim'!$D$49-'Formulário 4º Bim'!$F50),0))</f>
        <v>38.967825268000006</v>
      </c>
      <c r="U8" s="64">
        <f>IF('Formulário 4º Bim'!$M$37="✔",0,IF('Formulário 4º Bim'!M39="✔",'Formulário 4º Bim'!N39*(1-'Formulário 4º Bim'!$D$49-'Formulário 4º Bim'!$F50),0))</f>
        <v>0</v>
      </c>
      <c r="V8" s="24"/>
      <c r="W8" s="64">
        <f>IF('Formulário 4º Bim'!$AA$37="✔",0,IF('Formulário 4º Bim'!AA39="✔",'Formulário 4º Bim'!AB39*(1-'Formulário 4º Bim'!$D$49-'Formulário 4º Bim'!$F50),0))</f>
        <v>0</v>
      </c>
      <c r="X8" s="64">
        <f>IF('Formulário 4º Bim'!$W$37="✔",IF('Formulário 4º Bim'!W39="✔",'Formulário 4º Bim'!X39,0),0)</f>
        <v>0</v>
      </c>
      <c r="Y8" s="24"/>
      <c r="Z8" s="64">
        <f>IF('Formulário 4º Bim'!$Y$37="✔",IF('Formulário 4º Bim'!Y39="✔",'Formulário 4º Bim'!Z39,0),0)</f>
        <v>0</v>
      </c>
      <c r="AA8" s="64">
        <f>IF('Formulário 4º Bim'!$M$37="✔",IF('Formulário 4º Bim'!M39="✔",'Formulário 4º Bim'!N39,0),0)</f>
        <v>0</v>
      </c>
      <c r="AB8" s="24"/>
      <c r="AC8" s="64">
        <f>IF('Formulário 4º Bim'!$AA$37="✔",IF('Formulário 4º Bim'!AA39="✔",'Formulário 4º Bim'!AB39,0),0)</f>
        <v>0</v>
      </c>
      <c r="AD8" s="64">
        <f>IF('Formulário 4º Bim'!AC39="✔",'Formulário 4º Bim'!AD39,0)</f>
        <v>0</v>
      </c>
      <c r="AE8" s="64">
        <f>IF('Formulário 4º Bim'!AE39="✔",'Formulário 4º Bim'!AF39,0)</f>
        <v>0</v>
      </c>
      <c r="AF8" s="64">
        <f>IF('Formulário 4º Bim'!AG39="✔",'Formulário 4º Bim'!AH39,0)</f>
        <v>0</v>
      </c>
      <c r="AG8" s="64">
        <f>IF('Formulário 4º Bim'!AI39="✔",'Formulário 4º Bim'!AJ39,0)</f>
        <v>0</v>
      </c>
      <c r="AH8" s="64">
        <f>IF('Formulário 4º Bim'!AK39="✔",'Formulário 4º Bim'!AL39,0)</f>
        <v>0</v>
      </c>
      <c r="AI8" s="24"/>
      <c r="AJ8" s="24"/>
      <c r="AK8" s="24"/>
      <c r="AL8" s="64">
        <f>'Formulário 4º Bim'!AM39</f>
        <v>288.52750000000003</v>
      </c>
      <c r="AM8" s="64">
        <f t="shared" si="0"/>
        <v>150.48758837049999</v>
      </c>
      <c r="AN8" s="64">
        <f t="shared" si="1"/>
        <v>195.94439186150001</v>
      </c>
      <c r="AO8" s="106" t="str">
        <f>'Formulário 4º Bim'!$D$27</f>
        <v>20%</v>
      </c>
      <c r="AP8" s="107">
        <f>'Formulário 4º Bim'!$H$150</f>
        <v>0.1208814</v>
      </c>
      <c r="AQ8" s="107">
        <f t="shared" si="2"/>
        <v>0.32088139999999998</v>
      </c>
      <c r="AR8" s="106">
        <f>'Formulário 4º Bim'!B39</f>
        <v>55</v>
      </c>
      <c r="AS8" s="64">
        <f t="shared" si="3"/>
        <v>10776.941552382501</v>
      </c>
      <c r="AT8" s="108" t="str">
        <f>'Formulário 4º Bim'!$C$8</f>
        <v>PAPELARIA E LIVRARIA OMEGA EIRELI ME -Jandyra</v>
      </c>
      <c r="AU8" s="108" t="str">
        <f>'Formulário 4º Bim'!$C$9</f>
        <v>29.271.264/0001-61</v>
      </c>
      <c r="AV8" s="66" t="str">
        <f>'Formulário 4º Bim'!$W$8</f>
        <v>Centro-Oeste</v>
      </c>
      <c r="AW8" s="66" t="str">
        <f>'Formulário 4º Bim'!$W$9</f>
        <v>Parceira - Base</v>
      </c>
      <c r="AX8" s="108">
        <f>'Formulário 4º Bim'!$C$10</f>
        <v>0</v>
      </c>
      <c r="AY8" s="108">
        <f>'Formulário 4º Bim'!$W$10</f>
        <v>0</v>
      </c>
    </row>
    <row r="9" spans="1:51" ht="12.75" customHeight="1">
      <c r="A9" s="63" t="s">
        <v>72</v>
      </c>
      <c r="B9" s="63" t="s">
        <v>169</v>
      </c>
      <c r="C9" s="64">
        <f>IF('Formulário 4º Bim'!C40="✔",'Formulário 4º Bim'!D40*(1-'Formulário 4º Bim'!$D$49-'Formulário 4º Bim'!$F51),0)</f>
        <v>150.48758837049999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64">
        <f>IF('Formulário 4º Bim'!$W$37="✔",0,IF('Formulário 4º Bim'!W40="✔",'Formulário 4º Bim'!X40*(1-'Formulário 4º Bim'!$D$49-'Formulário 4º Bim'!$F51),0))</f>
        <v>6.4889782230000002</v>
      </c>
      <c r="S9" s="24"/>
      <c r="T9" s="64">
        <f>IF('Formulário 4º Bim'!$Y$37="✔",0,IF('Formulário 4º Bim'!Y40="✔",'Formulário 4º Bim'!Z40*(1-'Formulário 4º Bim'!$D$49-'Formulário 4º Bim'!$F51),0))</f>
        <v>38.967825268000006</v>
      </c>
      <c r="U9" s="64">
        <f>IF('Formulário 4º Bim'!$M$37="✔",0,IF('Formulário 4º Bim'!M40="✔",'Formulário 4º Bim'!N40*(1-'Formulário 4º Bim'!$D$49-'Formulário 4º Bim'!$F51),0))</f>
        <v>0</v>
      </c>
      <c r="V9" s="24"/>
      <c r="W9" s="64">
        <f>IF('Formulário 4º Bim'!$AA$37="✔",0,IF('Formulário 4º Bim'!AA40="✔",'Formulário 4º Bim'!AB40*(1-'Formulário 4º Bim'!$D$49-'Formulário 4º Bim'!$F51),0))</f>
        <v>0</v>
      </c>
      <c r="X9" s="64">
        <f>IF('Formulário 4º Bim'!$W$37="✔",IF('Formulário 4º Bim'!W40="✔",'Formulário 4º Bim'!X40,0),0)</f>
        <v>0</v>
      </c>
      <c r="Y9" s="24"/>
      <c r="Z9" s="64">
        <f>IF('Formulário 4º Bim'!$Y$37="✔",IF('Formulário 4º Bim'!Y40="✔",'Formulário 4º Bim'!Z40,0),0)</f>
        <v>0</v>
      </c>
      <c r="AA9" s="64">
        <f>IF('Formulário 4º Bim'!$M$37="✔",IF('Formulário 4º Bim'!M40="✔",'Formulário 4º Bim'!N40,0),0)</f>
        <v>0</v>
      </c>
      <c r="AB9" s="24"/>
      <c r="AC9" s="64">
        <f>IF('Formulário 4º Bim'!$AA$37="✔",IF('Formulário 4º Bim'!AA40="✔",'Formulário 4º Bim'!AB40,0),0)</f>
        <v>0</v>
      </c>
      <c r="AD9" s="64">
        <f>IF('Formulário 4º Bim'!AC40="✔",'Formulário 4º Bim'!AD40,0)</f>
        <v>0</v>
      </c>
      <c r="AE9" s="64">
        <f>IF('Formulário 4º Bim'!AE40="✔",'Formulário 4º Bim'!AF40,0)</f>
        <v>0</v>
      </c>
      <c r="AF9" s="64">
        <f>IF('Formulário 4º Bim'!AG40="✔",'Formulário 4º Bim'!AH40,0)</f>
        <v>0</v>
      </c>
      <c r="AG9" s="64">
        <f>IF('Formulário 4º Bim'!AI40="✔",'Formulário 4º Bim'!AJ40,0)</f>
        <v>0</v>
      </c>
      <c r="AH9" s="64">
        <f>IF('Formulário 4º Bim'!AK40="✔",'Formulário 4º Bim'!AL40,0)</f>
        <v>0</v>
      </c>
      <c r="AI9" s="24"/>
      <c r="AJ9" s="24"/>
      <c r="AK9" s="24"/>
      <c r="AL9" s="64">
        <f>'Formulário 4º Bim'!AM40</f>
        <v>288.52750000000003</v>
      </c>
      <c r="AM9" s="64">
        <f t="shared" si="0"/>
        <v>150.48758837049999</v>
      </c>
      <c r="AN9" s="64">
        <f t="shared" si="1"/>
        <v>195.94439186150001</v>
      </c>
      <c r="AO9" s="106" t="str">
        <f>'Formulário 4º Bim'!$D$27</f>
        <v>20%</v>
      </c>
      <c r="AP9" s="107">
        <f>'Formulário 4º Bim'!$H$150</f>
        <v>0.1208814</v>
      </c>
      <c r="AQ9" s="107">
        <f t="shared" si="2"/>
        <v>0.32088139999999998</v>
      </c>
      <c r="AR9" s="106">
        <f>'Formulário 4º Bim'!B40</f>
        <v>50</v>
      </c>
      <c r="AS9" s="64">
        <f t="shared" si="3"/>
        <v>9797.2195930750004</v>
      </c>
      <c r="AT9" s="108" t="str">
        <f>'Formulário 4º Bim'!$C$8</f>
        <v>PAPELARIA E LIVRARIA OMEGA EIRELI ME -Jandyra</v>
      </c>
      <c r="AU9" s="108" t="str">
        <f>'Formulário 4º Bim'!$C$9</f>
        <v>29.271.264/0001-61</v>
      </c>
      <c r="AV9" s="66" t="str">
        <f>'Formulário 4º Bim'!$W$8</f>
        <v>Centro-Oeste</v>
      </c>
      <c r="AW9" s="66" t="str">
        <f>'Formulário 4º Bim'!$W$9</f>
        <v>Parceira - Base</v>
      </c>
      <c r="AX9" s="108">
        <f>'Formulário 4º Bim'!$C$10</f>
        <v>0</v>
      </c>
      <c r="AY9" s="108">
        <f>'Formulário 4º Bim'!$W$10</f>
        <v>0</v>
      </c>
    </row>
    <row r="10" spans="1:51" ht="12.75" customHeight="1">
      <c r="A10" s="63" t="s">
        <v>73</v>
      </c>
      <c r="B10" s="63" t="s">
        <v>169</v>
      </c>
      <c r="C10" s="64">
        <f>IF('Formulário 4º Bim'!C41="✔",'Formulário 4º Bim'!D41*(1-'Formulário 4º Bim'!$D$49-'Formulário 4º Bim'!$F52),0)</f>
        <v>150.48758837049999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64">
        <f>IF('Formulário 4º Bim'!$W$37="✔",0,IF('Formulário 4º Bim'!W41="✔",'Formulário 4º Bim'!X41*(1-'Formulário 4º Bim'!$D$49-'Formulário 4º Bim'!$F52),0))</f>
        <v>6.4889782230000002</v>
      </c>
      <c r="S10" s="24"/>
      <c r="T10" s="64">
        <f>IF('Formulário 4º Bim'!$Y$37="✔",0,IF('Formulário 4º Bim'!Y41="✔",'Formulário 4º Bim'!Z41*(1-'Formulário 4º Bim'!$D$49-'Formulário 4º Bim'!$F52),0))</f>
        <v>38.967825268000006</v>
      </c>
      <c r="U10" s="64">
        <f>IF('Formulário 4º Bim'!$M$37="✔",0,IF('Formulário 4º Bim'!M41="✔",'Formulário 4º Bim'!N41*(1-'Formulário 4º Bim'!$D$49-'Formulário 4º Bim'!$F52),0))</f>
        <v>0</v>
      </c>
      <c r="V10" s="24"/>
      <c r="W10" s="64">
        <f>IF('Formulário 4º Bim'!$AA$37="✔",0,IF('Formulário 4º Bim'!AA41="✔",'Formulário 4º Bim'!AB41*(1-'Formulário 4º Bim'!$D$49-'Formulário 4º Bim'!$F52),0))</f>
        <v>40.821819046000002</v>
      </c>
      <c r="X10" s="64">
        <f>IF('Formulário 4º Bim'!$W$37="✔",IF('Formulário 4º Bim'!W41="✔",'Formulário 4º Bim'!X41,0),0)</f>
        <v>0</v>
      </c>
      <c r="Y10" s="24"/>
      <c r="Z10" s="64">
        <f>IF('Formulário 4º Bim'!$Y$37="✔",IF('Formulário 4º Bim'!Y41="✔",'Formulário 4º Bim'!Z41,0),0)</f>
        <v>0</v>
      </c>
      <c r="AA10" s="64">
        <f>IF('Formulário 4º Bim'!$M$37="✔",IF('Formulário 4º Bim'!M41="✔",'Formulário 4º Bim'!N41,0),0)</f>
        <v>0</v>
      </c>
      <c r="AB10" s="24"/>
      <c r="AC10" s="64">
        <f>IF('Formulário 4º Bim'!$AA$37="✔",IF('Formulário 4º Bim'!AA41="✔",'Formulário 4º Bim'!AB41,0),0)</f>
        <v>0</v>
      </c>
      <c r="AD10" s="64">
        <f>IF('Formulário 4º Bim'!AC41="✔",'Formulário 4º Bim'!AD41,0)</f>
        <v>0</v>
      </c>
      <c r="AE10" s="64">
        <f>IF('Formulário 4º Bim'!AE41="✔",'Formulário 4º Bim'!AF41,0)</f>
        <v>0</v>
      </c>
      <c r="AF10" s="64">
        <f>IF('Formulário 4º Bim'!AG41="✔",'Formulário 4º Bim'!AH41,0)</f>
        <v>0</v>
      </c>
      <c r="AG10" s="64">
        <f>IF('Formulário 4º Bim'!AI41="✔",'Formulário 4º Bim'!AJ41,0)</f>
        <v>0</v>
      </c>
      <c r="AH10" s="64">
        <f>IF('Formulário 4º Bim'!AK41="✔",'Formulário 4º Bim'!AL41,0)</f>
        <v>0</v>
      </c>
      <c r="AI10" s="24"/>
      <c r="AJ10" s="24"/>
      <c r="AK10" s="24"/>
      <c r="AL10" s="64">
        <f>'Formulário 4º Bim'!AM41</f>
        <v>348.63750000000005</v>
      </c>
      <c r="AM10" s="64">
        <f t="shared" si="0"/>
        <v>150.48758837049999</v>
      </c>
      <c r="AN10" s="64">
        <f t="shared" si="1"/>
        <v>236.76621090750001</v>
      </c>
      <c r="AO10" s="106" t="str">
        <f>'Formulário 4º Bim'!$D$27</f>
        <v>20%</v>
      </c>
      <c r="AP10" s="107">
        <f>'Formulário 4º Bim'!$H$150</f>
        <v>0.1208814</v>
      </c>
      <c r="AQ10" s="107">
        <f t="shared" si="2"/>
        <v>0.32088139999999998</v>
      </c>
      <c r="AR10" s="106">
        <f>'Formulário 4º Bim'!B41</f>
        <v>70</v>
      </c>
      <c r="AS10" s="64">
        <f t="shared" si="3"/>
        <v>16573.634763525002</v>
      </c>
      <c r="AT10" s="108" t="str">
        <f>'Formulário 4º Bim'!$C$8</f>
        <v>PAPELARIA E LIVRARIA OMEGA EIRELI ME -Jandyra</v>
      </c>
      <c r="AU10" s="108" t="str">
        <f>'Formulário 4º Bim'!$C$9</f>
        <v>29.271.264/0001-61</v>
      </c>
      <c r="AV10" s="66" t="str">
        <f>'Formulário 4º Bim'!$W$8</f>
        <v>Centro-Oeste</v>
      </c>
      <c r="AW10" s="66" t="str">
        <f>'Formulário 4º Bim'!$W$9</f>
        <v>Parceira - Base</v>
      </c>
      <c r="AX10" s="108">
        <f>'Formulário 4º Bim'!$C$10</f>
        <v>0</v>
      </c>
      <c r="AY10" s="108">
        <f>'Formulário 4º Bim'!$W$10</f>
        <v>0</v>
      </c>
    </row>
    <row r="11" spans="1:51" ht="12.75" customHeight="1">
      <c r="A11" s="63" t="s">
        <v>74</v>
      </c>
      <c r="B11" s="63" t="s">
        <v>169</v>
      </c>
      <c r="C11" s="64">
        <f>IF('Formulário 4º Bim'!C42="✔",'Formulário 4º Bim'!D42*(1-'Formulário 4º Bim'!$D$49-'Formulário 4º Bim'!$F53),0)</f>
        <v>150.48758837049999</v>
      </c>
      <c r="D11" s="24"/>
      <c r="E11" s="24"/>
      <c r="F11" s="24"/>
      <c r="G11" s="24"/>
      <c r="H11" s="64">
        <f>IF('Formulário 4º Bim'!I42="✔",'Formulário 4º Bim'!J42*(1-'Formulário 4º Bim'!$D$49-'Formulário 4º Bim'!$F53),0)</f>
        <v>28.120603429500001</v>
      </c>
      <c r="I11" s="24"/>
      <c r="J11" s="24"/>
      <c r="K11" s="24"/>
      <c r="L11" s="24"/>
      <c r="M11" s="24"/>
      <c r="N11" s="24"/>
      <c r="O11" s="24"/>
      <c r="P11" s="24"/>
      <c r="Q11" s="24"/>
      <c r="R11" s="64">
        <f>IF('Formulário 4º Bim'!$W$37="✔",0,IF('Formulário 4º Bim'!W42="✔",'Formulário 4º Bim'!X42*(1-'Formulário 4º Bim'!$D$49-'Formulário 4º Bim'!$F53),0))</f>
        <v>6.4889782230000002</v>
      </c>
      <c r="S11" s="24"/>
      <c r="T11" s="64">
        <f>IF('Formulário 4º Bim'!$Y$37="✔",0,IF('Formulário 4º Bim'!Y42="✔",'Formulário 4º Bim'!Z42*(1-'Formulário 4º Bim'!$D$49-'Formulário 4º Bim'!$F53),0))</f>
        <v>38.967825268000006</v>
      </c>
      <c r="U11" s="64">
        <f>IF('Formulário 4º Bim'!$M$37="✔",0,IF('Formulário 4º Bim'!M42="✔",'Formulário 4º Bim'!N42*(1-'Formulário 4º Bim'!$D$49-'Formulário 4º Bim'!$F53),0))</f>
        <v>0</v>
      </c>
      <c r="V11" s="24"/>
      <c r="W11" s="64">
        <f>IF('Formulário 4º Bim'!$AA$37="✔",0,IF('Formulário 4º Bim'!AA42="✔",'Formulário 4º Bim'!AB42*(1-'Formulário 4º Bim'!$D$49-'Formulário 4º Bim'!$F53),0))</f>
        <v>40.821819046000002</v>
      </c>
      <c r="X11" s="64">
        <f>IF('Formulário 4º Bim'!$W$37="✔",IF('Formulário 4º Bim'!W42="✔",'Formulário 4º Bim'!X42,0),0)</f>
        <v>0</v>
      </c>
      <c r="Y11" s="24"/>
      <c r="Z11" s="64">
        <f>IF('Formulário 4º Bim'!$Y$37="✔",IF('Formulário 4º Bim'!Y42="✔",'Formulário 4º Bim'!Z42,0),0)</f>
        <v>0</v>
      </c>
      <c r="AA11" s="64">
        <f>IF('Formulário 4º Bim'!$M$37="✔",IF('Formulário 4º Bim'!M42="✔",'Formulário 4º Bim'!N42,0),0)</f>
        <v>0</v>
      </c>
      <c r="AB11" s="24"/>
      <c r="AC11" s="64">
        <f>IF('Formulário 4º Bim'!$AA$37="✔",IF('Formulário 4º Bim'!AA42="✔",'Formulário 4º Bim'!AB42,0),0)</f>
        <v>0</v>
      </c>
      <c r="AD11" s="64">
        <f>IF('Formulário 4º Bim'!AC42="✔",'Formulário 4º Bim'!AD42,0)</f>
        <v>0</v>
      </c>
      <c r="AE11" s="64">
        <f>IF('Formulário 4º Bim'!AE42="✔",'Formulário 4º Bim'!AF42,0)</f>
        <v>0</v>
      </c>
      <c r="AF11" s="64">
        <f>IF('Formulário 4º Bim'!AG42="✔",'Formulário 4º Bim'!AH42,0)</f>
        <v>0</v>
      </c>
      <c r="AG11" s="64">
        <f>IF('Formulário 4º Bim'!AI42="✔",'Formulário 4º Bim'!AJ42,0)</f>
        <v>0</v>
      </c>
      <c r="AH11" s="64">
        <f>IF('Formulário 4º Bim'!AK42="✔",'Formulário 4º Bim'!AL42,0)</f>
        <v>0</v>
      </c>
      <c r="AI11" s="24"/>
      <c r="AJ11" s="24"/>
      <c r="AK11" s="24"/>
      <c r="AL11" s="64">
        <f>'Formulário 4º Bim'!AM42</f>
        <v>390.04500000000002</v>
      </c>
      <c r="AM11" s="64">
        <f t="shared" si="0"/>
        <v>178.60819179999999</v>
      </c>
      <c r="AN11" s="64">
        <f t="shared" si="1"/>
        <v>264.88681433700003</v>
      </c>
      <c r="AO11" s="106" t="str">
        <f>'Formulário 4º Bim'!$D$27</f>
        <v>20%</v>
      </c>
      <c r="AP11" s="107">
        <f>'Formulário 4º Bim'!$H$150</f>
        <v>0.1208814</v>
      </c>
      <c r="AQ11" s="107">
        <f t="shared" si="2"/>
        <v>0.32088139999999998</v>
      </c>
      <c r="AR11" s="106">
        <f>'Formulário 4º Bim'!B42</f>
        <v>60</v>
      </c>
      <c r="AS11" s="64">
        <f t="shared" si="3"/>
        <v>15893.208860220002</v>
      </c>
      <c r="AT11" s="108" t="str">
        <f>'Formulário 4º Bim'!$C$8</f>
        <v>PAPELARIA E LIVRARIA OMEGA EIRELI ME -Jandyra</v>
      </c>
      <c r="AU11" s="108" t="str">
        <f>'Formulário 4º Bim'!$C$9</f>
        <v>29.271.264/0001-61</v>
      </c>
      <c r="AV11" s="66" t="str">
        <f>'Formulário 4º Bim'!$W$8</f>
        <v>Centro-Oeste</v>
      </c>
      <c r="AW11" s="66" t="str">
        <f>'Formulário 4º Bim'!$W$9</f>
        <v>Parceira - Base</v>
      </c>
      <c r="AX11" s="108">
        <f>'Formulário 4º Bim'!$C$10</f>
        <v>0</v>
      </c>
      <c r="AY11" s="108">
        <f>'Formulário 4º Bim'!$W$10</f>
        <v>0</v>
      </c>
    </row>
    <row r="12" spans="1:51" ht="12.75" customHeight="1">
      <c r="A12" s="63" t="s">
        <v>80</v>
      </c>
      <c r="B12" s="63" t="s">
        <v>170</v>
      </c>
      <c r="C12" s="64">
        <f>IF('Formulário 4º Bim'!C59="✔",'Formulário 4º Bim'!D59*(1-'Formulário 4º Bim'!$D$69-'Formulário 4º Bim'!$F69),0)</f>
        <v>131.64204722050002</v>
      </c>
      <c r="D12" s="64">
        <f>IF('Formulário 4º Bim'!E59="✔",'Formulário 4º Bim'!F59*(1-'Formulário 4º Bim'!$D$69-'Formulário 4º Bim'!$F69),0)</f>
        <v>75.356697652500003</v>
      </c>
      <c r="E12" s="24"/>
      <c r="F12" s="24"/>
      <c r="G12" s="24"/>
      <c r="H12" s="64">
        <f>IF('Formulário 4º Bim'!G59="✔",'Formulário 4º Bim'!H59*(1-'Formulário 4º Bim'!$D$69-'Formulário 4º Bim'!$F69),0)</f>
        <v>28.120603429500001</v>
      </c>
      <c r="I12" s="24"/>
      <c r="J12" s="24"/>
      <c r="K12" s="24"/>
      <c r="L12" s="24"/>
      <c r="M12" s="24"/>
      <c r="N12" s="24"/>
      <c r="O12" s="24"/>
      <c r="P12" s="64">
        <f>IF('Formulário 4º Bim'!$Q$58="✔",0,IF('Formulário 4º Bim'!Q59="✔",'Formulário 4º Bim'!R59*(1-'Formulário 4º Bim'!$D$69-'Formulário 4º Bim'!$F69),0))</f>
        <v>0</v>
      </c>
      <c r="Q12" s="64">
        <f>IF('Formulário 4º Bim'!$Q$58="✔",IF('Formulário 4º Bim'!Q59="✔",'Formulário 4º Bim'!R59,0),0)</f>
        <v>51.05</v>
      </c>
      <c r="R12" s="64">
        <f>IF('Formulário 4º Bim'!$S$58="✔",0,IF('Formulário 4º Bim'!S59="✔",'Formulário 4º Bim'!T59*(1-'Formulário 4º Bim'!$D$69-'Formulário 4º Bim'!$F69),0))</f>
        <v>6.4889782230000002</v>
      </c>
      <c r="S12" s="24"/>
      <c r="T12" s="24"/>
      <c r="U12" s="24"/>
      <c r="V12" s="24"/>
      <c r="W12" s="64">
        <f>IF('Formulário 4º Bim'!$U$58="✔",0,IF('Formulário 4º Bim'!U59="✔",'Formulário 4º Bim'!V59*(1-'Formulário 4º Bim'!$D$69-'Formulário 4º Bim'!$F69),0))</f>
        <v>40.821819046000002</v>
      </c>
      <c r="X12" s="64">
        <f>IF('Formulário 4º Bim'!$S$58="✔",IF('Formulário 4º Bim'!S59="✔",'Formulário 4º Bim'!T59,0),0)</f>
        <v>0</v>
      </c>
      <c r="Y12" s="24"/>
      <c r="Z12" s="24"/>
      <c r="AA12" s="24"/>
      <c r="AB12" s="24"/>
      <c r="AC12" s="64">
        <f>IF('Formulário 4º Bim'!$U$58="✔",IF('Formulário 4º Bim'!U59="✔",'Formulário 4º Bim'!V59,0),0)</f>
        <v>0</v>
      </c>
      <c r="AD12" s="64">
        <f>IF('Formulário 4º Bim'!W59="✔",'Formulário 4º Bim'!X59,0)</f>
        <v>0</v>
      </c>
      <c r="AE12" s="64">
        <f>IF('Formulário 4º Bim'!Y59="✔",'Formulário 4º Bim'!Z59,0)</f>
        <v>0</v>
      </c>
      <c r="AF12" s="64">
        <f>IF('Formulário 4º Bim'!AA59="✔",'Formulário 4º Bim'!AB59,0)</f>
        <v>0</v>
      </c>
      <c r="AG12" s="64">
        <f>IF('Formulário 4º Bim'!AC59="✔",'Formulário 4º Bim'!AD59,0)</f>
        <v>0</v>
      </c>
      <c r="AH12" s="64">
        <f>IF('Formulário 4º Bim'!AE59="✔",'Formulário 4º Bim'!AF59,0)</f>
        <v>0</v>
      </c>
      <c r="AI12" s="24"/>
      <c r="AJ12" s="24"/>
      <c r="AK12" s="24"/>
      <c r="AL12" s="64">
        <f>'Formulário 4º Bim'!AG59</f>
        <v>466.92750000000001</v>
      </c>
      <c r="AM12" s="64">
        <f t="shared" si="0"/>
        <v>286.1693483025</v>
      </c>
      <c r="AN12" s="64">
        <f t="shared" si="1"/>
        <v>333.48014557149997</v>
      </c>
      <c r="AO12" s="106" t="str">
        <f>'Formulário 4º Bim'!$D$27</f>
        <v>20%</v>
      </c>
      <c r="AP12" s="107">
        <f>'Formulário 4º Bim'!$H$150</f>
        <v>0.1208814</v>
      </c>
      <c r="AQ12" s="107">
        <f t="shared" si="2"/>
        <v>0.32088139999999998</v>
      </c>
      <c r="AR12" s="106">
        <f>'Formulário 4º Bim'!B59</f>
        <v>65</v>
      </c>
      <c r="AS12" s="64">
        <f t="shared" si="3"/>
        <v>21676.209462147497</v>
      </c>
      <c r="AT12" s="108" t="str">
        <f>'Formulário 4º Bim'!$C$8</f>
        <v>PAPELARIA E LIVRARIA OMEGA EIRELI ME -Jandyra</v>
      </c>
      <c r="AU12" s="108" t="str">
        <f>'Formulário 4º Bim'!$C$9</f>
        <v>29.271.264/0001-61</v>
      </c>
      <c r="AV12" s="66" t="str">
        <f>'Formulário 4º Bim'!$W$8</f>
        <v>Centro-Oeste</v>
      </c>
      <c r="AW12" s="66" t="str">
        <f>'Formulário 4º Bim'!$W$9</f>
        <v>Parceira - Base</v>
      </c>
      <c r="AX12" s="108">
        <f>'Formulário 4º Bim'!$C$10</f>
        <v>0</v>
      </c>
      <c r="AY12" s="108">
        <f>'Formulário 4º Bim'!$W$10</f>
        <v>0</v>
      </c>
    </row>
    <row r="13" spans="1:51" ht="12.75" customHeight="1">
      <c r="A13" s="63" t="s">
        <v>81</v>
      </c>
      <c r="B13" s="63" t="s">
        <v>170</v>
      </c>
      <c r="C13" s="64">
        <f>IF('Formulário 4º Bim'!C60="✔",'Formulário 4º Bim'!D60*(1-'Formulário 4º Bim'!$D$69-'Formulário 4º Bim'!$F70),0)</f>
        <v>131.64204722050002</v>
      </c>
      <c r="D13" s="64">
        <f>IF('Formulário 4º Bim'!E60="✔",'Formulário 4º Bim'!F60*(1-'Formulário 4º Bim'!$D$69-'Formulário 4º Bim'!$F70),0)</f>
        <v>75.356697652500003</v>
      </c>
      <c r="E13" s="24"/>
      <c r="F13" s="24"/>
      <c r="G13" s="24"/>
      <c r="H13" s="64">
        <f>IF('Formulário 4º Bim'!G60="✔",'Formulário 4º Bim'!H60*(1-'Formulário 4º Bim'!$D$69-'Formulário 4º Bim'!$F70),0)</f>
        <v>28.120603429500001</v>
      </c>
      <c r="I13" s="24"/>
      <c r="J13" s="24"/>
      <c r="K13" s="24"/>
      <c r="L13" s="24"/>
      <c r="M13" s="24"/>
      <c r="N13" s="24"/>
      <c r="O13" s="24"/>
      <c r="P13" s="64">
        <f>IF('Formulário 4º Bim'!$Q$58="✔",0,IF('Formulário 4º Bim'!Q60="✔",'Formulário 4º Bim'!R60*(1-'Formulário 4º Bim'!$D$69-'Formulário 4º Bim'!$F70),0))</f>
        <v>0</v>
      </c>
      <c r="Q13" s="64">
        <f>IF('Formulário 4º Bim'!$Q$58="✔",IF('Formulário 4º Bim'!Q60="✔",'Formulário 4º Bim'!R60,0),0)</f>
        <v>51.05</v>
      </c>
      <c r="R13" s="64">
        <f>IF('Formulário 4º Bim'!$S$58="✔",0,IF('Formulário 4º Bim'!S60="✔",'Formulário 4º Bim'!T60*(1-'Formulário 4º Bim'!$D$69-'Formulário 4º Bim'!$F70),0))</f>
        <v>6.4889782230000002</v>
      </c>
      <c r="S13" s="24"/>
      <c r="T13" s="24"/>
      <c r="U13" s="24"/>
      <c r="V13" s="24"/>
      <c r="W13" s="64">
        <f>IF('Formulário 4º Bim'!$U$58="✔",0,IF('Formulário 4º Bim'!U60="✔",'Formulário 4º Bim'!V60*(1-'Formulário 4º Bim'!$D$69-'Formulário 4º Bim'!$F70),0))</f>
        <v>0</v>
      </c>
      <c r="X13" s="64">
        <f>IF('Formulário 4º Bim'!$S$58="✔",IF('Formulário 4º Bim'!S60="✔",'Formulário 4º Bim'!T60,0),0)</f>
        <v>0</v>
      </c>
      <c r="Y13" s="24"/>
      <c r="Z13" s="24"/>
      <c r="AA13" s="24"/>
      <c r="AB13" s="24"/>
      <c r="AC13" s="64">
        <f>IF('Formulário 4º Bim'!$U$58="✔",IF('Formulário 4º Bim'!U60="✔",'Formulário 4º Bim'!V60,0),0)</f>
        <v>0</v>
      </c>
      <c r="AD13" s="64">
        <f>IF('Formulário 4º Bim'!W60="✔",'Formulário 4º Bim'!X60,0)</f>
        <v>0</v>
      </c>
      <c r="AE13" s="64">
        <f>IF('Formulário 4º Bim'!Y60="✔",'Formulário 4º Bim'!Z60,0)</f>
        <v>0</v>
      </c>
      <c r="AF13" s="64">
        <f>IF('Formulário 4º Bim'!AA60="✔",'Formulário 4º Bim'!AB60,0)</f>
        <v>0</v>
      </c>
      <c r="AG13" s="64">
        <f>IF('Formulário 4º Bim'!AC60="✔",'Formulário 4º Bim'!AD60,0)</f>
        <v>0</v>
      </c>
      <c r="AH13" s="64">
        <f>IF('Formulário 4º Bim'!AE60="✔",'Formulário 4º Bim'!AF60,0)</f>
        <v>0</v>
      </c>
      <c r="AI13" s="24"/>
      <c r="AJ13" s="24"/>
      <c r="AK13" s="24"/>
      <c r="AL13" s="64">
        <f>'Formulário 4º Bim'!AG60</f>
        <v>406.8175</v>
      </c>
      <c r="AM13" s="64">
        <f t="shared" si="0"/>
        <v>286.1693483025</v>
      </c>
      <c r="AN13" s="64">
        <f t="shared" si="1"/>
        <v>292.6583265255</v>
      </c>
      <c r="AO13" s="106" t="str">
        <f>'Formulário 4º Bim'!$D$27</f>
        <v>20%</v>
      </c>
      <c r="AP13" s="107">
        <f>'Formulário 4º Bim'!$H$150</f>
        <v>0.1208814</v>
      </c>
      <c r="AQ13" s="107">
        <f t="shared" si="2"/>
        <v>0.32088139999999998</v>
      </c>
      <c r="AR13" s="106">
        <f>'Formulário 4º Bim'!B60</f>
        <v>60</v>
      </c>
      <c r="AS13" s="64">
        <f t="shared" si="3"/>
        <v>17559.499591529999</v>
      </c>
      <c r="AT13" s="108" t="str">
        <f>'Formulário 4º Bim'!$C$8</f>
        <v>PAPELARIA E LIVRARIA OMEGA EIRELI ME -Jandyra</v>
      </c>
      <c r="AU13" s="108" t="str">
        <f>'Formulário 4º Bim'!$C$9</f>
        <v>29.271.264/0001-61</v>
      </c>
      <c r="AV13" s="66" t="str">
        <f>'Formulário 4º Bim'!$W$8</f>
        <v>Centro-Oeste</v>
      </c>
      <c r="AW13" s="66" t="str">
        <f>'Formulário 4º Bim'!$W$9</f>
        <v>Parceira - Base</v>
      </c>
      <c r="AX13" s="108">
        <f>'Formulário 4º Bim'!$C$10</f>
        <v>0</v>
      </c>
      <c r="AY13" s="108">
        <f>'Formulário 4º Bim'!$W$10</f>
        <v>0</v>
      </c>
    </row>
    <row r="14" spans="1:51" ht="12.75" customHeight="1">
      <c r="A14" s="63" t="s">
        <v>82</v>
      </c>
      <c r="B14" s="63" t="s">
        <v>170</v>
      </c>
      <c r="C14" s="64">
        <f>IF('Formulário 4º Bim'!C61="✔",'Formulário 4º Bim'!D61*(1-'Formulário 4º Bim'!$D$69-'Formulário 4º Bim'!$F71),0)</f>
        <v>131.64204722050002</v>
      </c>
      <c r="D14" s="64">
        <f>IF('Formulário 4º Bim'!E61="✔",'Formulário 4º Bim'!F61*(1-'Formulário 4º Bim'!$D$69-'Formulário 4º Bim'!$F71),0)</f>
        <v>75.356697652500003</v>
      </c>
      <c r="E14" s="24"/>
      <c r="F14" s="24"/>
      <c r="G14" s="24"/>
      <c r="H14" s="64">
        <f>IF('Formulário 4º Bim'!G61="✔",'Formulário 4º Bim'!H61*(1-'Formulário 4º Bim'!$D$69-'Formulário 4º Bim'!$F71),0)</f>
        <v>28.120603429500001</v>
      </c>
      <c r="I14" s="24"/>
      <c r="J14" s="24"/>
      <c r="K14" s="24"/>
      <c r="L14" s="24"/>
      <c r="M14" s="24"/>
      <c r="N14" s="24"/>
      <c r="O14" s="24"/>
      <c r="P14" s="64">
        <f>IF('Formulário 4º Bim'!$Q$58="✔",0,IF('Formulário 4º Bim'!Q61="✔",'Formulário 4º Bim'!R61*(1-'Formulário 4º Bim'!$D$69-'Formulário 4º Bim'!$F71),0))</f>
        <v>0</v>
      </c>
      <c r="Q14" s="64">
        <f>IF('Formulário 4º Bim'!$Q$58="✔",IF('Formulário 4º Bim'!Q61="✔",'Formulário 4º Bim'!R61,0),0)</f>
        <v>51.05</v>
      </c>
      <c r="R14" s="64">
        <f>IF('Formulário 4º Bim'!$S$58="✔",0,IF('Formulário 4º Bim'!S61="✔",'Formulário 4º Bim'!T61*(1-'Formulário 4º Bim'!$D$69-'Formulário 4º Bim'!$F71),0))</f>
        <v>6.4889782230000002</v>
      </c>
      <c r="S14" s="24"/>
      <c r="T14" s="24"/>
      <c r="U14" s="24"/>
      <c r="V14" s="24"/>
      <c r="W14" s="64">
        <f>IF('Formulário 4º Bim'!$U$58="✔",0,IF('Formulário 4º Bim'!U61="✔",'Formulário 4º Bim'!V61*(1-'Formulário 4º Bim'!$D$69-'Formulário 4º Bim'!$F71),0))</f>
        <v>0</v>
      </c>
      <c r="X14" s="64">
        <f>IF('Formulário 4º Bim'!$S$58="✔",IF('Formulário 4º Bim'!S61="✔",'Formulário 4º Bim'!T61,0),0)</f>
        <v>0</v>
      </c>
      <c r="Y14" s="24"/>
      <c r="Z14" s="24"/>
      <c r="AA14" s="24"/>
      <c r="AB14" s="24"/>
      <c r="AC14" s="64">
        <f>IF('Formulário 4º Bim'!$U$58="✔",IF('Formulário 4º Bim'!U61="✔",'Formulário 4º Bim'!V61,0),0)</f>
        <v>0</v>
      </c>
      <c r="AD14" s="64">
        <f>IF('Formulário 4º Bim'!W61="✔",'Formulário 4º Bim'!X61,0)</f>
        <v>0</v>
      </c>
      <c r="AE14" s="64">
        <f>IF('Formulário 4º Bim'!Y61="✔",'Formulário 4º Bim'!Z61,0)</f>
        <v>0</v>
      </c>
      <c r="AF14" s="64">
        <f>IF('Formulário 4º Bim'!AA61="✔",'Formulário 4º Bim'!AB61,0)</f>
        <v>0</v>
      </c>
      <c r="AG14" s="64">
        <f>IF('Formulário 4º Bim'!AC61="✔",'Formulário 4º Bim'!AD61,0)</f>
        <v>0</v>
      </c>
      <c r="AH14" s="64">
        <f>IF('Formulário 4º Bim'!AE61="✔",'Formulário 4º Bim'!AF61,0)</f>
        <v>0</v>
      </c>
      <c r="AI14" s="24"/>
      <c r="AJ14" s="24"/>
      <c r="AK14" s="24"/>
      <c r="AL14" s="64">
        <f>'Formulário 4º Bim'!AG61</f>
        <v>406.8175</v>
      </c>
      <c r="AM14" s="64">
        <f t="shared" si="0"/>
        <v>286.1693483025</v>
      </c>
      <c r="AN14" s="64">
        <f t="shared" si="1"/>
        <v>292.6583265255</v>
      </c>
      <c r="AO14" s="106" t="str">
        <f>'Formulário 4º Bim'!$D$27</f>
        <v>20%</v>
      </c>
      <c r="AP14" s="107">
        <f>'Formulário 4º Bim'!$H$150</f>
        <v>0.1208814</v>
      </c>
      <c r="AQ14" s="107">
        <f t="shared" si="2"/>
        <v>0.32088139999999998</v>
      </c>
      <c r="AR14" s="106">
        <f>'Formulário 4º Bim'!B61</f>
        <v>45</v>
      </c>
      <c r="AS14" s="64">
        <f t="shared" si="3"/>
        <v>13169.6246936475</v>
      </c>
      <c r="AT14" s="108" t="str">
        <f>'Formulário 4º Bim'!$C$8</f>
        <v>PAPELARIA E LIVRARIA OMEGA EIRELI ME -Jandyra</v>
      </c>
      <c r="AU14" s="108" t="str">
        <f>'Formulário 4º Bim'!$C$9</f>
        <v>29.271.264/0001-61</v>
      </c>
      <c r="AV14" s="66" t="str">
        <f>'Formulário 4º Bim'!$W$8</f>
        <v>Centro-Oeste</v>
      </c>
      <c r="AW14" s="66" t="str">
        <f>'Formulário 4º Bim'!$W$9</f>
        <v>Parceira - Base</v>
      </c>
      <c r="AX14" s="108">
        <f>'Formulário 4º Bim'!$C$10</f>
        <v>0</v>
      </c>
      <c r="AY14" s="108">
        <f>'Formulário 4º Bim'!$W$10</f>
        <v>0</v>
      </c>
    </row>
    <row r="15" spans="1:51" ht="12.75" customHeight="1">
      <c r="A15" s="63" t="s">
        <v>83</v>
      </c>
      <c r="B15" s="63" t="s">
        <v>170</v>
      </c>
      <c r="C15" s="64">
        <f>IF('Formulário 4º Bim'!C62="✔",'Formulário 4º Bim'!D62*(1-'Formulário 4º Bim'!$D$69-'Formulário 4º Bim'!$F72),0)</f>
        <v>131.64204722050002</v>
      </c>
      <c r="D15" s="64">
        <f>IF('Formulário 4º Bim'!E62="✔",'Formulário 4º Bim'!F62*(1-'Formulário 4º Bim'!$D$69-'Formulário 4º Bim'!$F72),0)</f>
        <v>75.356697652500003</v>
      </c>
      <c r="E15" s="24"/>
      <c r="F15" s="24"/>
      <c r="G15" s="24"/>
      <c r="H15" s="64">
        <f>IF('Formulário 4º Bim'!G62="✔",'Formulário 4º Bim'!H62*(1-'Formulário 4º Bim'!$D$69-'Formulário 4º Bim'!$F72),0)</f>
        <v>28.120603429500001</v>
      </c>
      <c r="I15" s="24"/>
      <c r="J15" s="24"/>
      <c r="K15" s="24"/>
      <c r="L15" s="24"/>
      <c r="M15" s="24"/>
      <c r="N15" s="24"/>
      <c r="O15" s="24"/>
      <c r="P15" s="64">
        <f>IF('Formulário 4º Bim'!$Q$58="✔",0,IF('Formulário 4º Bim'!Q62="✔",'Formulário 4º Bim'!R62*(1-'Formulário 4º Bim'!$D$69-'Formulário 4º Bim'!$F72),0))</f>
        <v>0</v>
      </c>
      <c r="Q15" s="64">
        <f>IF('Formulário 4º Bim'!$Q$58="✔",IF('Formulário 4º Bim'!Q62="✔",'Formulário 4º Bim'!R62,0),0)</f>
        <v>51.05</v>
      </c>
      <c r="R15" s="64">
        <f>IF('Formulário 4º Bim'!$S$58="✔",0,IF('Formulário 4º Bim'!S62="✔",'Formulário 4º Bim'!T62*(1-'Formulário 4º Bim'!$D$69-'Formulário 4º Bim'!$F72),0))</f>
        <v>6.4889782230000002</v>
      </c>
      <c r="S15" s="24"/>
      <c r="T15" s="24"/>
      <c r="U15" s="24"/>
      <c r="V15" s="24"/>
      <c r="W15" s="64">
        <f>IF('Formulário 4º Bim'!$U$58="✔",0,IF('Formulário 4º Bim'!U62="✔",'Formulário 4º Bim'!V62*(1-'Formulário 4º Bim'!$D$69-'Formulário 4º Bim'!$F72),0))</f>
        <v>0</v>
      </c>
      <c r="X15" s="64">
        <f>IF('Formulário 4º Bim'!$S$58="✔",IF('Formulário 4º Bim'!S62="✔",'Formulário 4º Bim'!T62,0),0)</f>
        <v>0</v>
      </c>
      <c r="Y15" s="24"/>
      <c r="Z15" s="24"/>
      <c r="AA15" s="24"/>
      <c r="AB15" s="24"/>
      <c r="AC15" s="64">
        <f>IF('Formulário 4º Bim'!$U$58="✔",IF('Formulário 4º Bim'!U62="✔",'Formulário 4º Bim'!V62,0),0)</f>
        <v>0</v>
      </c>
      <c r="AD15" s="64">
        <f>IF('Formulário 4º Bim'!W62="✔",'Formulário 4º Bim'!X62,0)</f>
        <v>0</v>
      </c>
      <c r="AE15" s="64">
        <f>IF('Formulário 4º Bim'!Y62="✔",'Formulário 4º Bim'!Z62,0)</f>
        <v>0</v>
      </c>
      <c r="AF15" s="64">
        <f>IF('Formulário 4º Bim'!AA62="✔",'Formulário 4º Bim'!AB62,0)</f>
        <v>0</v>
      </c>
      <c r="AG15" s="64">
        <f>IF('Formulário 4º Bim'!AC62="✔",'Formulário 4º Bim'!AD62,0)</f>
        <v>0</v>
      </c>
      <c r="AH15" s="64">
        <f>IF('Formulário 4º Bim'!AE62="✔",'Formulário 4º Bim'!AF62,0)</f>
        <v>0</v>
      </c>
      <c r="AI15" s="24"/>
      <c r="AJ15" s="24"/>
      <c r="AK15" s="24"/>
      <c r="AL15" s="64">
        <f>'Formulário 4º Bim'!AG62</f>
        <v>406.8175</v>
      </c>
      <c r="AM15" s="64">
        <f t="shared" si="0"/>
        <v>286.1693483025</v>
      </c>
      <c r="AN15" s="64">
        <f t="shared" si="1"/>
        <v>292.6583265255</v>
      </c>
      <c r="AO15" s="106" t="str">
        <f>'Formulário 4º Bim'!$D$27</f>
        <v>20%</v>
      </c>
      <c r="AP15" s="107">
        <f>'Formulário 4º Bim'!$H$150</f>
        <v>0.1208814</v>
      </c>
      <c r="AQ15" s="107">
        <f t="shared" si="2"/>
        <v>0.32088139999999998</v>
      </c>
      <c r="AR15" s="106">
        <f>'Formulário 4º Bim'!B62</f>
        <v>40</v>
      </c>
      <c r="AS15" s="64">
        <f t="shared" si="3"/>
        <v>11706.333061019999</v>
      </c>
      <c r="AT15" s="108" t="str">
        <f>'Formulário 4º Bim'!$C$8</f>
        <v>PAPELARIA E LIVRARIA OMEGA EIRELI ME -Jandyra</v>
      </c>
      <c r="AU15" s="108" t="str">
        <f>'Formulário 4º Bim'!$C$9</f>
        <v>29.271.264/0001-61</v>
      </c>
      <c r="AV15" s="66" t="str">
        <f>'Formulário 4º Bim'!$W$8</f>
        <v>Centro-Oeste</v>
      </c>
      <c r="AW15" s="66" t="str">
        <f>'Formulário 4º Bim'!$W$9</f>
        <v>Parceira - Base</v>
      </c>
      <c r="AX15" s="108">
        <f>'Formulário 4º Bim'!$C$10</f>
        <v>0</v>
      </c>
      <c r="AY15" s="108">
        <f>'Formulário 4º Bim'!$W$10</f>
        <v>0</v>
      </c>
    </row>
    <row r="16" spans="1:51" ht="12.75" customHeight="1">
      <c r="A16" s="63" t="s">
        <v>87</v>
      </c>
      <c r="B16" s="63" t="s">
        <v>171</v>
      </c>
      <c r="C16" s="64">
        <f>IF('Formulário 4º Bim'!C78="✔",'Formulário 4º Bim'!D78*(1-'Formulário 4º Bim'!$D$86-'Formulário 4º Bim'!$F86),0)</f>
        <v>143.076706648</v>
      </c>
      <c r="D16" s="64">
        <f>IF('Formulário 4º Bim'!E78="✔",'Formulário 4º Bim'!F78*(1-'Formulário 4º Bim'!$D$86-'Formulário 4º Bim'!$F86),0)</f>
        <v>115.772743335</v>
      </c>
      <c r="E16" s="24"/>
      <c r="F16" s="24"/>
      <c r="G16" s="24"/>
      <c r="H16" s="64">
        <f>IF('Formulário 4º Bim'!G78="✔",'Formulário 4º Bim'!H78*(1-'Formulário 4º Bim'!$D$86-'Formulário 4º Bim'!$F86),0)</f>
        <v>28.120603429500001</v>
      </c>
      <c r="I16" s="64">
        <f>IF('Formulário 4º Bim'!I78="✔",'Formulário 4º Bim'!J78*(1-'Formulário 4º Bim'!$D$86-'Formulário 4º Bim'!$F86),0)</f>
        <v>37.297193512</v>
      </c>
      <c r="J16" s="24"/>
      <c r="K16" s="24"/>
      <c r="L16" s="24"/>
      <c r="M16" s="24"/>
      <c r="N16" s="24"/>
      <c r="O16" s="24"/>
      <c r="P16" s="64">
        <f>IF('Formulário 4º Bim'!$M$77="✔",0,IF('Formulário 4º Bim'!M78="✔",'Formulário 4º Bim'!N78*(1-'Formulário 4º Bim'!$D$86-'Formulário 4º Bim'!$F86),0))</f>
        <v>69.135971276500001</v>
      </c>
      <c r="Q16" s="64">
        <f>IF('Formulário 4º Bim'!$M$77="✔",IF('Formulário 4º Bim'!M78="✔",'Formulário 4º Bim'!N78,0),0)</f>
        <v>0</v>
      </c>
      <c r="R16" s="64">
        <f>IF('Formulário 4º Bim'!$O$77="✔",0,IF('Formulário 4º Bim'!O78="✔",'Formulário 4º Bim'!P78*(1-'Formulário 4º Bim'!$D$86-'Formulário 4º Bim'!$F86),0))</f>
        <v>6.4889782230000002</v>
      </c>
      <c r="S16" s="24"/>
      <c r="T16" s="24"/>
      <c r="U16" s="24"/>
      <c r="V16" s="24"/>
      <c r="W16" s="24"/>
      <c r="X16" s="64">
        <f>IF('Formulário 4º Bim'!$O$77="✔",IF('Formulário 4º Bim'!O78="✔",'Formulário 4º Bim'!P78,0),0)</f>
        <v>0</v>
      </c>
      <c r="Y16" s="24"/>
      <c r="Z16" s="24"/>
      <c r="AA16" s="24"/>
      <c r="AB16" s="24"/>
      <c r="AC16" s="24"/>
      <c r="AD16" s="64">
        <f>IF('Formulário 4º Bim'!Q78="✔",'Formulário 4º Bim'!R78,0)</f>
        <v>0</v>
      </c>
      <c r="AE16" s="64">
        <f>IF('Formulário 4º Bim'!S78="✔",'Formulário 4º Bim'!T78,0)</f>
        <v>0</v>
      </c>
      <c r="AF16" s="64">
        <f>IF('Formulário 4º Bim'!U78="✔",'Formulário 4º Bim'!V78,0)</f>
        <v>0</v>
      </c>
      <c r="AG16" s="64">
        <f>IF('Formulário 4º Bim'!W78="✔",'Formulário 4º Bim'!X78,0)</f>
        <v>0</v>
      </c>
      <c r="AH16" s="64">
        <f>IF('Formulário 4º Bim'!Y78="✔",'Formulário 4º Bim'!Z78,0)</f>
        <v>0</v>
      </c>
      <c r="AI16" s="24"/>
      <c r="AJ16" s="24"/>
      <c r="AK16" s="24"/>
      <c r="AL16" s="64">
        <f>'Formulário 4º Bim'!AA78</f>
        <v>588.83999999999992</v>
      </c>
      <c r="AM16" s="64">
        <f t="shared" si="0"/>
        <v>393.40321820100002</v>
      </c>
      <c r="AN16" s="64">
        <f t="shared" si="1"/>
        <v>399.89219642400002</v>
      </c>
      <c r="AO16" s="106" t="str">
        <f>'Formulário 4º Bim'!$D$27</f>
        <v>20%</v>
      </c>
      <c r="AP16" s="107">
        <f>'Formulário 4º Bim'!$H$150</f>
        <v>0.1208814</v>
      </c>
      <c r="AQ16" s="107">
        <f t="shared" si="2"/>
        <v>0.32088139999999998</v>
      </c>
      <c r="AR16" s="106">
        <f>'Formulário 4º Bim'!B78</f>
        <v>30</v>
      </c>
      <c r="AS16" s="64">
        <f t="shared" si="3"/>
        <v>11996.765892720001</v>
      </c>
      <c r="AT16" s="108" t="str">
        <f>'Formulário 4º Bim'!$C$8</f>
        <v>PAPELARIA E LIVRARIA OMEGA EIRELI ME -Jandyra</v>
      </c>
      <c r="AU16" s="108" t="str">
        <f>'Formulário 4º Bim'!$C$9</f>
        <v>29.271.264/0001-61</v>
      </c>
      <c r="AV16" s="66" t="str">
        <f>'Formulário 4º Bim'!$W$8</f>
        <v>Centro-Oeste</v>
      </c>
      <c r="AW16" s="66" t="str">
        <f>'Formulário 4º Bim'!$W$9</f>
        <v>Parceira - Base</v>
      </c>
      <c r="AX16" s="108">
        <f>'Formulário 4º Bim'!$C$10</f>
        <v>0</v>
      </c>
      <c r="AY16" s="108">
        <f>'Formulário 4º Bim'!$W$10</f>
        <v>0</v>
      </c>
    </row>
    <row r="17" spans="1:51" ht="12.75" customHeight="1">
      <c r="A17" s="63" t="s">
        <v>88</v>
      </c>
      <c r="B17" s="63" t="s">
        <v>171</v>
      </c>
      <c r="C17" s="64">
        <f>IF('Formulário 4º Bim'!C79="✔",'Formulário 4º Bim'!D79*(1-'Formulário 4º Bim'!$D$86-'Formulário 4º Bim'!$F87),0)</f>
        <v>143.076706648</v>
      </c>
      <c r="D17" s="64">
        <f>IF('Formulário 4º Bim'!E79="✔",'Formulário 4º Bim'!F79*(1-'Formulário 4º Bim'!$D$86-'Formulário 4º Bim'!$F87),0)</f>
        <v>115.772743335</v>
      </c>
      <c r="E17" s="24"/>
      <c r="F17" s="24"/>
      <c r="G17" s="24"/>
      <c r="H17" s="64">
        <f>IF('Formulário 4º Bim'!G79="✔",'Formulário 4º Bim'!H79*(1-'Formulário 4º Bim'!$D$86-'Formulário 4º Bim'!$F87),0)</f>
        <v>28.120603429500001</v>
      </c>
      <c r="I17" s="64">
        <f>IF('Formulário 4º Bim'!I79="✔",'Formulário 4º Bim'!J79*(1-'Formulário 4º Bim'!$D$86-'Formulário 4º Bim'!$F87),0)</f>
        <v>37.297193512</v>
      </c>
      <c r="J17" s="24"/>
      <c r="K17" s="24"/>
      <c r="L17" s="24"/>
      <c r="M17" s="24"/>
      <c r="N17" s="24"/>
      <c r="O17" s="24"/>
      <c r="P17" s="64">
        <f>IF('Formulário 4º Bim'!$M$77="✔",0,IF('Formulário 4º Bim'!M79="✔",'Formulário 4º Bim'!N79*(1-'Formulário 4º Bim'!$D$86-'Formulário 4º Bim'!$F87),0))</f>
        <v>69.135971276500001</v>
      </c>
      <c r="Q17" s="64">
        <f>IF('Formulário 4º Bim'!$M$77="✔",IF('Formulário 4º Bim'!M79="✔",'Formulário 4º Bim'!N79,0),0)</f>
        <v>0</v>
      </c>
      <c r="R17" s="64">
        <f>IF('Formulário 4º Bim'!$O$77="✔",0,IF('Formulário 4º Bim'!O79="✔",'Formulário 4º Bim'!P79*(1-'Formulário 4º Bim'!$D$86-'Formulário 4º Bim'!$F87),0))</f>
        <v>6.4889782230000002</v>
      </c>
      <c r="S17" s="24"/>
      <c r="T17" s="24"/>
      <c r="U17" s="24"/>
      <c r="V17" s="24"/>
      <c r="W17" s="24"/>
      <c r="X17" s="64">
        <f>IF('Formulário 4º Bim'!$O$77="✔",IF('Formulário 4º Bim'!O79="✔",'Formulário 4º Bim'!P79,0),0)</f>
        <v>0</v>
      </c>
      <c r="Y17" s="24"/>
      <c r="Z17" s="24"/>
      <c r="AA17" s="24"/>
      <c r="AB17" s="24"/>
      <c r="AC17" s="24"/>
      <c r="AD17" s="64">
        <f>IF('Formulário 4º Bim'!Q79="✔",'Formulário 4º Bim'!R79,0)</f>
        <v>0</v>
      </c>
      <c r="AE17" s="64">
        <f>IF('Formulário 4º Bim'!S79="✔",'Formulário 4º Bim'!T79,0)</f>
        <v>0</v>
      </c>
      <c r="AF17" s="64">
        <f>IF('Formulário 4º Bim'!U79="✔",'Formulário 4º Bim'!V79,0)</f>
        <v>0</v>
      </c>
      <c r="AG17" s="64">
        <f>IF('Formulário 4º Bim'!W79="✔",'Formulário 4º Bim'!X79,0)</f>
        <v>0</v>
      </c>
      <c r="AH17" s="64">
        <f>IF('Formulário 4º Bim'!Y79="✔",'Formulário 4º Bim'!Z79,0)</f>
        <v>0</v>
      </c>
      <c r="AI17" s="24"/>
      <c r="AJ17" s="24"/>
      <c r="AK17" s="24"/>
      <c r="AL17" s="64">
        <f>'Formulário 4º Bim'!AA79</f>
        <v>588.83999999999992</v>
      </c>
      <c r="AM17" s="64">
        <f t="shared" si="0"/>
        <v>393.40321820100002</v>
      </c>
      <c r="AN17" s="64">
        <f t="shared" si="1"/>
        <v>399.89219642400002</v>
      </c>
      <c r="AO17" s="106" t="str">
        <f>'Formulário 4º Bim'!$D$27</f>
        <v>20%</v>
      </c>
      <c r="AP17" s="107">
        <f>'Formulário 4º Bim'!$H$150</f>
        <v>0.1208814</v>
      </c>
      <c r="AQ17" s="107">
        <f t="shared" si="2"/>
        <v>0.32088139999999998</v>
      </c>
      <c r="AR17" s="106">
        <f>'Formulário 4º Bim'!B79</f>
        <v>40</v>
      </c>
      <c r="AS17" s="64">
        <f t="shared" si="3"/>
        <v>15995.687856960001</v>
      </c>
      <c r="AT17" s="108" t="str">
        <f>'Formulário 4º Bim'!$C$8</f>
        <v>PAPELARIA E LIVRARIA OMEGA EIRELI ME -Jandyra</v>
      </c>
      <c r="AU17" s="108" t="str">
        <f>'Formulário 4º Bim'!$C$9</f>
        <v>29.271.264/0001-61</v>
      </c>
      <c r="AV17" s="66" t="str">
        <f>'Formulário 4º Bim'!$W$8</f>
        <v>Centro-Oeste</v>
      </c>
      <c r="AW17" s="66" t="str">
        <f>'Formulário 4º Bim'!$W$9</f>
        <v>Parceira - Base</v>
      </c>
      <c r="AX17" s="108">
        <f>'Formulário 4º Bim'!$C$10</f>
        <v>0</v>
      </c>
      <c r="AY17" s="108">
        <f>'Formulário 4º Bim'!$W$10</f>
        <v>0</v>
      </c>
    </row>
    <row r="18" spans="1:51" ht="12.75" customHeight="1">
      <c r="A18" s="63" t="s">
        <v>92</v>
      </c>
      <c r="B18" s="63" t="s">
        <v>171</v>
      </c>
      <c r="C18" s="64">
        <f>IF('Formulário 4º Bim'!C93="✔",'Formulário 4º Bim'!D93*(1-'Formulário 4º Bim'!$D$100-'Formulário 4º Bim'!$F100),0)</f>
        <v>143.076706648</v>
      </c>
      <c r="D18" s="64">
        <f>IF('Formulário 4º Bim'!E93="✔",'Formulário 4º Bim'!F93*(1-'Formulário 4º Bim'!$D$100-'Formulário 4º Bim'!$F100),0)</f>
        <v>184.47407870749998</v>
      </c>
      <c r="E18" s="24"/>
      <c r="F18" s="24"/>
      <c r="G18" s="24"/>
      <c r="H18" s="64">
        <f>IF('Formulário 4º Bim'!G93="✔",'Formulário 4º Bim'!H93*(1-'Formulário 4º Bim'!$D$100-'Formulário 4º Bim'!$F100),0)</f>
        <v>28.120603429500001</v>
      </c>
      <c r="I18" s="24"/>
      <c r="J18" s="64">
        <f>IF('Formulário 4º Bim'!I93="✔",'Formulário 4º Bim'!J93*(1-'Formulário 4º Bim'!$D$100-'Formulário 4º Bim'!$F100),0)</f>
        <v>74.583521126400001</v>
      </c>
      <c r="K18" s="64">
        <f>IF('Formulário 4º Bim'!K93="✔",'Formulário 4º Bim'!L93*(1-'Formulário 4º Bim'!$D$100-'Formulário 4º Bim'!$F100),0)</f>
        <v>18.417696432</v>
      </c>
      <c r="L18" s="24"/>
      <c r="M18" s="24"/>
      <c r="N18" s="24"/>
      <c r="O18" s="24"/>
      <c r="P18" s="64">
        <f>IF('Formulário 4º Bim'!$O$92="✔",0,IF('Formulário 4º Bim'!O93="✔",'Formulário 4º Bim'!P93*(1-'Formulário 4º Bim'!$D$100-'Formulário 4º Bim'!$F100),0))</f>
        <v>69.135971276500001</v>
      </c>
      <c r="Q18" s="64">
        <f>IF('Formulário 4º Bim'!$O$92="✔",IF('Formulário 4º Bim'!O93="✔",'Formulário 4º Bim'!P93,0),0)</f>
        <v>0</v>
      </c>
      <c r="R18" s="64">
        <f>IF('Formulário 4º Bim'!$Q$92="✔",0,IF('Formulário 4º Bim'!Q93="✔",'Formulário 4º Bim'!R93*(1-'Formulário 4º Bim'!$D$100-'Formulário 4º Bim'!$F100),0))</f>
        <v>6.4889782230000002</v>
      </c>
      <c r="S18" s="24"/>
      <c r="T18" s="24"/>
      <c r="U18" s="24"/>
      <c r="V18" s="24"/>
      <c r="W18" s="24"/>
      <c r="X18" s="64">
        <f>IF('Formulário 4º Bim'!$Q$92="✔",IF('Formulário 4º Bim'!Q93="✔",'Formulário 4º Bim'!R93,0),0)</f>
        <v>0</v>
      </c>
      <c r="Y18" s="24"/>
      <c r="Z18" s="24"/>
      <c r="AA18" s="24"/>
      <c r="AB18" s="24"/>
      <c r="AC18" s="24"/>
      <c r="AD18" s="64">
        <f>IF('Formulário 4º Bim'!S93="✔",'Formulário 4º Bim'!T93,0)</f>
        <v>0</v>
      </c>
      <c r="AE18" s="64">
        <f>IF('Formulário 4º Bim'!U93="✔",'Formulário 4º Bim'!V93,0)</f>
        <v>0</v>
      </c>
      <c r="AF18" s="64">
        <f>IF('Formulário 4º Bim'!W93="✔",'Formulário 4º Bim'!X93,0)</f>
        <v>0</v>
      </c>
      <c r="AG18" s="64">
        <f>IF('Formulário 4º Bim'!Y93="✔",'Formulário 4º Bim'!Z93,0)</f>
        <v>0</v>
      </c>
      <c r="AH18" s="64">
        <f>IF('Formulário 4º Bim'!AA93="✔",'Formulário 4º Bim'!AB93,0)</f>
        <v>0</v>
      </c>
      <c r="AI18" s="24"/>
      <c r="AJ18" s="24"/>
      <c r="AK18" s="24"/>
      <c r="AL18" s="64">
        <f>'Formulário 4º Bim'!AC93</f>
        <v>772.02649999999994</v>
      </c>
      <c r="AM18" s="64">
        <f t="shared" si="0"/>
        <v>517.80857761990001</v>
      </c>
      <c r="AN18" s="64">
        <f t="shared" si="1"/>
        <v>524.29755584290001</v>
      </c>
      <c r="AO18" s="106" t="str">
        <f>'Formulário 4º Bim'!$D$27</f>
        <v>20%</v>
      </c>
      <c r="AP18" s="107">
        <f>'Formulário 4º Bim'!$H$150</f>
        <v>0.1208814</v>
      </c>
      <c r="AQ18" s="107">
        <f t="shared" si="2"/>
        <v>0.32088139999999998</v>
      </c>
      <c r="AR18" s="106">
        <f>'Formulário 4º Bim'!B93</f>
        <v>25</v>
      </c>
      <c r="AS18" s="64">
        <f t="shared" si="3"/>
        <v>13107.438896072501</v>
      </c>
      <c r="AT18" s="108" t="str">
        <f>'Formulário 4º Bim'!$C$8</f>
        <v>PAPELARIA E LIVRARIA OMEGA EIRELI ME -Jandyra</v>
      </c>
      <c r="AU18" s="108" t="str">
        <f>'Formulário 4º Bim'!$C$9</f>
        <v>29.271.264/0001-61</v>
      </c>
      <c r="AV18" s="66" t="str">
        <f>'Formulário 4º Bim'!$W$8</f>
        <v>Centro-Oeste</v>
      </c>
      <c r="AW18" s="66" t="str">
        <f>'Formulário 4º Bim'!$W$9</f>
        <v>Parceira - Base</v>
      </c>
      <c r="AX18" s="108">
        <f>'Formulário 4º Bim'!$C$10</f>
        <v>0</v>
      </c>
      <c r="AY18" s="108">
        <f>'Formulário 4º Bim'!$W$10</f>
        <v>0</v>
      </c>
    </row>
    <row r="19" spans="1:51" ht="12.75" customHeight="1">
      <c r="A19" s="63" t="s">
        <v>96</v>
      </c>
      <c r="B19" s="63" t="s">
        <v>93</v>
      </c>
      <c r="C19" s="64">
        <f>IF('Formulário 4º Bim'!C106="✔",'Formulário 4º Bim'!D106*(1-'Formulário 4º Bim'!$D$114-'Formulário 4º Bim'!$F114),0)</f>
        <v>0</v>
      </c>
      <c r="D19" s="64">
        <f>IF('Formulário 4º Bim'!E106="✔",'Formulário 4º Bim'!F106*(1-'Formulário 4º Bim'!$D$114-'Formulário 4º Bim'!$F114),0)</f>
        <v>0</v>
      </c>
      <c r="E19" s="24"/>
      <c r="F19" s="24"/>
      <c r="G19" s="24"/>
      <c r="H19" s="64">
        <f>IF('Formulário 4º Bim'!G106="✔",'Formulário 4º Bim'!H106*(1-'Formulário 4º Bim'!$D$114-'Formulário 4º Bim'!$F114),0)</f>
        <v>0</v>
      </c>
      <c r="I19" s="24"/>
      <c r="J19" s="64">
        <f>IF('Formulário 4º Bim'!I106="✔",'Formulário 4º Bim'!J106*(1-'Formulário 4º Bim'!$D$114-'Formulário 4º Bim'!$F114),0)</f>
        <v>0</v>
      </c>
      <c r="K19" s="64">
        <f>IF('Formulário 4º Bim'!K106="✔",'Formulário 4º Bim'!L106*(1-'Formulário 4º Bim'!$D$114-'Formulário 4º Bim'!$F114),0)</f>
        <v>0</v>
      </c>
      <c r="L19" s="24"/>
      <c r="M19" s="24"/>
      <c r="N19" s="24"/>
      <c r="O19" s="24"/>
      <c r="P19" s="24"/>
      <c r="Q19" s="24"/>
      <c r="R19" s="64">
        <f>IF('Formulário 4º Bim'!M$105="✔",0,IF('Formulário 4º Bim'!M106="✔",'Formulário 4º Bim'!N106*(1-'Formulário 4º Bim'!$D$114-'Formulário 4º Bim'!$F114),0))</f>
        <v>0</v>
      </c>
      <c r="S19" s="24"/>
      <c r="T19" s="24"/>
      <c r="U19" s="24"/>
      <c r="V19" s="24"/>
      <c r="W19" s="24"/>
      <c r="X19" s="64">
        <f>IF('Formulário 4º Bim'!$M$105="✔",IF('Formulário 4º Bim'!M106="✔",'Formulário 4º Bim'!N106,0),0)</f>
        <v>0</v>
      </c>
      <c r="Y19" s="24"/>
      <c r="Z19" s="24"/>
      <c r="AA19" s="24"/>
      <c r="AB19" s="24"/>
      <c r="AC19" s="24"/>
      <c r="AD19" s="64">
        <f>IF('Formulário 4º Bim'!O106="✔",'Formulário 4º Bim'!P106,0)</f>
        <v>0</v>
      </c>
      <c r="AE19" s="64">
        <f>IF('Formulário 4º Bim'!Q106="✔",'Formulário 4º Bim'!R106,0)</f>
        <v>0</v>
      </c>
      <c r="AF19" s="64">
        <f>IF('Formulário 4º Bim'!S106="✔",'Formulário 4º Bim'!T106,0)</f>
        <v>0</v>
      </c>
      <c r="AG19" s="64">
        <f>IF('Formulário 4º Bim'!U106="✔",'Formulário 4º Bim'!V106,0)</f>
        <v>0</v>
      </c>
      <c r="AH19" s="24"/>
      <c r="AI19" s="24"/>
      <c r="AJ19" s="24"/>
      <c r="AK19" s="24"/>
      <c r="AL19" s="64">
        <f>'Formulário 4º Bim'!W106</f>
        <v>0</v>
      </c>
      <c r="AM19" s="64">
        <f t="shared" si="0"/>
        <v>0</v>
      </c>
      <c r="AN19" s="64">
        <f t="shared" si="1"/>
        <v>0</v>
      </c>
      <c r="AO19" s="106" t="str">
        <f>'Formulário 4º Bim'!$D$27</f>
        <v>20%</v>
      </c>
      <c r="AP19" s="107">
        <f>'Formulário 4º Bim'!$H$150</f>
        <v>0.1208814</v>
      </c>
      <c r="AQ19" s="107">
        <f t="shared" si="2"/>
        <v>0.32088139999999998</v>
      </c>
      <c r="AR19" s="106">
        <f>'Formulário 4º Bim'!B106</f>
        <v>0</v>
      </c>
      <c r="AS19" s="64">
        <f t="shared" si="3"/>
        <v>0</v>
      </c>
      <c r="AT19" s="108" t="str">
        <f>'Formulário 4º Bim'!$C$8</f>
        <v>PAPELARIA E LIVRARIA OMEGA EIRELI ME -Jandyra</v>
      </c>
      <c r="AU19" s="108" t="str">
        <f>'Formulário 4º Bim'!$C$9</f>
        <v>29.271.264/0001-61</v>
      </c>
      <c r="AV19" s="66" t="str">
        <f>'Formulário 4º Bim'!$W$8</f>
        <v>Centro-Oeste</v>
      </c>
      <c r="AW19" s="66" t="str">
        <f>'Formulário 4º Bim'!$W$9</f>
        <v>Parceira - Base</v>
      </c>
      <c r="AX19" s="108">
        <f>'Formulário 4º Bim'!$C$10</f>
        <v>0</v>
      </c>
      <c r="AY19" s="108">
        <f>'Formulário 4º Bim'!$W$10</f>
        <v>0</v>
      </c>
    </row>
    <row r="20" spans="1:51" ht="12.75" customHeight="1">
      <c r="A20" s="63" t="s">
        <v>97</v>
      </c>
      <c r="B20" s="63" t="s">
        <v>93</v>
      </c>
      <c r="C20" s="64">
        <f>IF('Formulário 4º Bim'!C107="✔",'Formulário 4º Bim'!D107*(1-'Formulário 4º Bim'!$D$114-'Formulário 4º Bim'!$F115),0)</f>
        <v>0</v>
      </c>
      <c r="D20" s="24"/>
      <c r="E20" s="24"/>
      <c r="F20" s="24"/>
      <c r="G20" s="24"/>
      <c r="H20" s="24"/>
      <c r="I20" s="24"/>
      <c r="J20" s="64">
        <f>IF('Formulário 4º Bim'!I107="✔",'Formulário 4º Bim'!J107*(1-'Formulário 4º Bim'!$D$114-'Formulário 4º Bim'!$F115),0)</f>
        <v>0</v>
      </c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64">
        <f>'Formulário 4º Bim'!W107</f>
        <v>0</v>
      </c>
      <c r="AM20" s="64">
        <f t="shared" si="0"/>
        <v>0</v>
      </c>
      <c r="AN20" s="64">
        <f t="shared" si="1"/>
        <v>0</v>
      </c>
      <c r="AO20" s="106" t="str">
        <f>'Formulário 4º Bim'!$D$27</f>
        <v>20%</v>
      </c>
      <c r="AP20" s="107">
        <f>'Formulário 4º Bim'!$H$150</f>
        <v>0.1208814</v>
      </c>
      <c r="AQ20" s="107">
        <f t="shared" si="2"/>
        <v>0.32088139999999998</v>
      </c>
      <c r="AR20" s="106">
        <f>'Formulário 4º Bim'!B107</f>
        <v>0</v>
      </c>
      <c r="AS20" s="64">
        <f t="shared" si="3"/>
        <v>0</v>
      </c>
      <c r="AT20" s="108" t="str">
        <f>'Formulário 4º Bim'!$C$8</f>
        <v>PAPELARIA E LIVRARIA OMEGA EIRELI ME -Jandyra</v>
      </c>
      <c r="AU20" s="108" t="str">
        <f>'Formulário 4º Bim'!$C$9</f>
        <v>29.271.264/0001-61</v>
      </c>
      <c r="AV20" s="66" t="str">
        <f>'Formulário 4º Bim'!$W$8</f>
        <v>Centro-Oeste</v>
      </c>
      <c r="AW20" s="66" t="str">
        <f>'Formulário 4º Bim'!$W$9</f>
        <v>Parceira - Base</v>
      </c>
      <c r="AX20" s="108">
        <f>'Formulário 4º Bim'!$C$10</f>
        <v>0</v>
      </c>
      <c r="AY20" s="108">
        <f>'Formulário 4º Bim'!$W$10</f>
        <v>0</v>
      </c>
    </row>
    <row r="21" spans="1:51" ht="12.7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</row>
    <row r="22" spans="1:51" ht="12.75" customHeight="1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</row>
    <row r="23" spans="1:51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</row>
    <row r="24" spans="1:51" ht="12.75" customHeight="1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</row>
    <row r="25" spans="1:51" ht="12.75" customHeight="1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</row>
    <row r="26" spans="1:51" ht="12.75" customHeight="1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</row>
    <row r="27" spans="1:51" ht="12.75" customHeight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</row>
    <row r="28" spans="1:51" ht="12.75" customHeight="1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</row>
    <row r="29" spans="1:51" ht="12.75" customHeigh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</row>
    <row r="30" spans="1:51" ht="12.75" customHeigh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</row>
    <row r="31" spans="1:51" ht="12.75" customHeight="1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</row>
    <row r="32" spans="1:51" ht="12.75" customHeight="1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</row>
    <row r="33" spans="1:51" ht="12.75" customHeight="1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</row>
    <row r="34" spans="1:51" ht="12.75" customHeight="1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</row>
    <row r="35" spans="1:51" ht="12.75" customHeight="1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</row>
    <row r="36" spans="1:51" ht="12.75" customHeight="1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</row>
    <row r="37" spans="1:51" ht="12.75" customHeight="1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</row>
    <row r="38" spans="1:51" ht="12.75" customHeight="1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</row>
    <row r="39" spans="1:51" ht="12.75" customHeight="1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</row>
    <row r="40" spans="1:51" ht="12.75" customHeight="1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</row>
    <row r="41" spans="1:51" ht="12.75" customHeight="1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</row>
    <row r="42" spans="1:51" ht="12.75" customHeight="1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</row>
    <row r="43" spans="1:51" ht="12.75" customHeight="1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</row>
    <row r="44" spans="1:51" ht="12.75" customHeight="1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</row>
    <row r="45" spans="1:51" ht="12.7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</row>
    <row r="46" spans="1:51" ht="12.75" customHeight="1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</row>
    <row r="47" spans="1:51" ht="12.75" customHeight="1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</row>
    <row r="48" spans="1:51" ht="12.75" customHeight="1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</row>
    <row r="49" spans="1:51" ht="12.7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</row>
    <row r="50" spans="1:51" ht="12.75" customHeight="1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</row>
    <row r="51" spans="1:51" ht="12.75" customHeight="1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</row>
    <row r="52" spans="1:51" ht="12.7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</row>
    <row r="53" spans="1:51" ht="12.7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</row>
    <row r="54" spans="1:51" ht="12.75" customHeight="1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</row>
    <row r="55" spans="1:51" ht="12.75" customHeight="1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</row>
    <row r="56" spans="1:51" ht="12.75" customHeight="1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</row>
    <row r="57" spans="1:51" ht="12.75" customHeight="1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</row>
    <row r="58" spans="1:51" ht="12.75" customHeight="1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</row>
    <row r="59" spans="1:51" ht="12.75" customHeight="1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</row>
    <row r="60" spans="1:51" ht="12.75" customHeight="1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</row>
    <row r="61" spans="1:51" ht="12.75" customHeight="1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</row>
    <row r="62" spans="1:51" ht="12.75" customHeight="1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</row>
    <row r="63" spans="1:51" ht="12.75" customHeight="1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</row>
    <row r="64" spans="1:51" ht="12.75" customHeight="1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</row>
    <row r="65" spans="1:51" ht="12.75" customHeight="1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</row>
    <row r="66" spans="1:51" ht="12.75" customHeight="1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</row>
    <row r="67" spans="1:51" ht="12.75" customHeight="1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</row>
    <row r="68" spans="1:51" ht="12.75" customHeight="1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</row>
    <row r="69" spans="1:51" ht="12.75" customHeight="1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</row>
    <row r="70" spans="1:51" ht="12.75" customHeight="1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</row>
    <row r="71" spans="1:51" ht="12.75" customHeight="1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</row>
    <row r="72" spans="1:51" ht="12.75" customHeight="1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</row>
    <row r="73" spans="1:51" ht="12.75" customHeight="1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</row>
    <row r="74" spans="1:51" ht="12.75" customHeight="1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</row>
    <row r="75" spans="1:51" ht="12.75" customHeight="1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</row>
    <row r="76" spans="1:51" ht="12.75" customHeight="1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</row>
    <row r="77" spans="1:51" ht="12.75" customHeight="1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</row>
    <row r="78" spans="1:51" ht="12.75" customHeight="1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</row>
    <row r="79" spans="1:51" ht="12.75" customHeight="1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</row>
    <row r="80" spans="1:51" ht="12.75" customHeight="1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</row>
    <row r="81" spans="1:51" ht="12.75" customHeight="1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</row>
    <row r="82" spans="1:51" ht="12.75" customHeight="1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</row>
    <row r="83" spans="1:51" ht="12.75" customHeight="1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</row>
    <row r="84" spans="1:51" ht="12.75" customHeight="1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</row>
    <row r="85" spans="1:51" ht="12.75" customHeight="1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</row>
    <row r="86" spans="1:51" ht="12.75" customHeight="1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</row>
    <row r="87" spans="1:51" ht="12.75" customHeight="1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</row>
    <row r="88" spans="1:51" ht="12.75" customHeight="1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</row>
    <row r="89" spans="1:51" ht="12.75" customHeight="1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</row>
    <row r="90" spans="1:51" ht="12.75" customHeight="1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</row>
    <row r="91" spans="1:51" ht="12.75" customHeight="1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</row>
    <row r="92" spans="1:51" ht="12.75" customHeight="1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</row>
    <row r="93" spans="1:51" ht="12.75" customHeight="1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</row>
    <row r="94" spans="1:51" ht="12.75" customHeight="1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</row>
    <row r="95" spans="1:51" ht="12.75" customHeight="1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</row>
    <row r="96" spans="1:51" ht="12.75" customHeight="1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</row>
    <row r="97" spans="1:51" ht="12.75" customHeight="1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</row>
    <row r="98" spans="1:51" ht="12.75" customHeight="1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</row>
    <row r="99" spans="1:51" ht="12.75" customHeight="1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</row>
    <row r="100" spans="1:51" ht="12.75" customHeight="1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</row>
    <row r="101" spans="1:51" ht="12.75" customHeight="1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</row>
    <row r="102" spans="1:51" ht="12.75" customHeight="1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</row>
    <row r="103" spans="1:51" ht="12.75" customHeight="1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</row>
    <row r="104" spans="1:51" ht="12.75" customHeight="1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</row>
    <row r="105" spans="1:51" ht="12.75" customHeight="1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</row>
    <row r="106" spans="1:51" ht="12.75" customHeight="1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</row>
    <row r="107" spans="1:51" ht="12.75" customHeight="1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</row>
    <row r="108" spans="1:51" ht="12.7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</row>
    <row r="109" spans="1:51" ht="12.75" customHeight="1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</row>
    <row r="110" spans="1:51" ht="12.75" customHeight="1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</row>
    <row r="111" spans="1:51" ht="12.75" customHeight="1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</row>
    <row r="112" spans="1:51" ht="12.75" customHeight="1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</row>
    <row r="113" spans="1:51" ht="12.75" customHeight="1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</row>
    <row r="114" spans="1:51" ht="12.75" customHeight="1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</row>
    <row r="115" spans="1:51" ht="12.75" customHeight="1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</row>
    <row r="116" spans="1:51" ht="12.75" customHeight="1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</row>
    <row r="117" spans="1:51" ht="12.75" customHeight="1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</row>
    <row r="118" spans="1:51" ht="12.75" customHeight="1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</row>
    <row r="119" spans="1:51" ht="12.75" customHeight="1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</row>
    <row r="120" spans="1:51" ht="12.75" customHeight="1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</row>
    <row r="121" spans="1:51" ht="12.75" customHeight="1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</row>
    <row r="122" spans="1:51" ht="12.75" customHeight="1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</row>
    <row r="123" spans="1:51" ht="12.75" customHeight="1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</row>
    <row r="124" spans="1:51" ht="12.75" customHeight="1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</row>
    <row r="125" spans="1:51" ht="12.75" customHeight="1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</row>
    <row r="126" spans="1:51" ht="12.75" customHeight="1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</row>
    <row r="127" spans="1:51" ht="12.75" customHeight="1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</row>
    <row r="128" spans="1:51" ht="12.75" customHeight="1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</row>
    <row r="129" spans="1:51" ht="12.75" customHeight="1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</row>
    <row r="130" spans="1:51" ht="12.75" customHeight="1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</row>
    <row r="131" spans="1:51" ht="12.75" customHeight="1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</row>
    <row r="132" spans="1:51" ht="12.75" customHeight="1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</row>
    <row r="133" spans="1:51" ht="12.75" customHeight="1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</row>
    <row r="134" spans="1:51" ht="12.75" customHeight="1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</row>
    <row r="135" spans="1:51" ht="12.75" customHeight="1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</row>
    <row r="136" spans="1:51" ht="12.75" customHeight="1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</row>
    <row r="137" spans="1:51" ht="12.75" customHeight="1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</row>
    <row r="138" spans="1:51" ht="12.75" customHeight="1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</row>
    <row r="139" spans="1:51" ht="12.75" customHeight="1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</row>
    <row r="140" spans="1:51" ht="12.75" customHeight="1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</row>
    <row r="141" spans="1:51" ht="12.75" customHeight="1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</row>
    <row r="142" spans="1:51" ht="12.75" customHeight="1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</row>
    <row r="143" spans="1:51" ht="12.75" customHeight="1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</row>
    <row r="144" spans="1:51" ht="12.75" customHeigh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</row>
    <row r="145" spans="1:51" ht="12.75" customHeight="1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</row>
    <row r="146" spans="1:51" ht="12.75" customHeight="1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</row>
    <row r="147" spans="1:51" ht="12.75" customHeigh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</row>
    <row r="148" spans="1:51" ht="12.75" customHeigh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</row>
    <row r="149" spans="1:51" ht="12.75" customHeigh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</row>
    <row r="150" spans="1:51" ht="12.75" customHeigh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</row>
    <row r="151" spans="1:51" ht="12.75" customHeight="1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</row>
    <row r="152" spans="1:51" ht="12.75" customHeight="1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</row>
    <row r="153" spans="1:51" ht="12.75" customHeight="1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</row>
    <row r="154" spans="1:51" ht="12.75" customHeight="1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</row>
    <row r="155" spans="1:51" ht="12.75" customHeight="1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</row>
    <row r="156" spans="1:51" ht="12.75" customHeigh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</row>
    <row r="157" spans="1:51" ht="12.75" customHeight="1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</row>
    <row r="158" spans="1:51" ht="12.75" customHeight="1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</row>
    <row r="159" spans="1:51" ht="12.75" customHeight="1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</row>
    <row r="160" spans="1:51" ht="12.75" customHeight="1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</row>
    <row r="161" spans="1:51" ht="12.75" customHeight="1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</row>
    <row r="162" spans="1:51" ht="12.75" customHeight="1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</row>
    <row r="163" spans="1:51" ht="12.75" customHeight="1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</row>
    <row r="164" spans="1:51" ht="12.75" customHeight="1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</row>
    <row r="165" spans="1:51" ht="12.75" customHeight="1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</row>
    <row r="166" spans="1:51" ht="12.75" customHeight="1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</row>
    <row r="167" spans="1:51" ht="12.75" customHeight="1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</row>
    <row r="168" spans="1:51" ht="12.75" customHeight="1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</row>
    <row r="169" spans="1:51" ht="12.75" customHeight="1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</row>
    <row r="170" spans="1:51" ht="12.75" customHeight="1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</row>
    <row r="171" spans="1:51" ht="12.75" customHeight="1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</row>
    <row r="172" spans="1:51" ht="12.75" customHeight="1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</row>
    <row r="173" spans="1:51" ht="12.75" customHeight="1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</row>
    <row r="174" spans="1:51" ht="12.75" customHeight="1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</row>
    <row r="175" spans="1:51" ht="12.75" customHeight="1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</row>
    <row r="176" spans="1:51" ht="12.75" customHeight="1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</row>
    <row r="177" spans="1:51" ht="12.75" customHeight="1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</row>
    <row r="178" spans="1:51" ht="12.75" customHeight="1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</row>
    <row r="179" spans="1:51" ht="12.75" customHeight="1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</row>
    <row r="180" spans="1:51" ht="12.75" customHeight="1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</row>
    <row r="181" spans="1:51" ht="12.75" customHeight="1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</row>
    <row r="182" spans="1:51" ht="12.75" customHeight="1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</row>
    <row r="183" spans="1:51" ht="12.75" customHeight="1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</row>
    <row r="184" spans="1:51" ht="12.75" customHeight="1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</row>
    <row r="185" spans="1:51" ht="12.75" customHeight="1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</row>
    <row r="186" spans="1:51" ht="12.75" customHeight="1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</row>
    <row r="187" spans="1:51" ht="12.75" customHeight="1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</row>
    <row r="188" spans="1:51" ht="12.75" customHeight="1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</row>
    <row r="189" spans="1:51" ht="12.75" customHeight="1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</row>
    <row r="190" spans="1:51" ht="12.75" customHeight="1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</row>
    <row r="191" spans="1:51" ht="12.75" customHeight="1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</row>
    <row r="192" spans="1:51" ht="12.75" customHeight="1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</row>
    <row r="193" spans="1:51" ht="12.75" customHeight="1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</row>
    <row r="194" spans="1:51" ht="12.75" customHeight="1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</row>
    <row r="195" spans="1:51" ht="12.75" customHeight="1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</row>
    <row r="196" spans="1:51" ht="12.75" customHeight="1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</row>
    <row r="197" spans="1:51" ht="12.75" customHeight="1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</row>
    <row r="198" spans="1:51" ht="12.75" customHeight="1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</row>
    <row r="199" spans="1:51" ht="12.75" customHeight="1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</row>
    <row r="200" spans="1:51" ht="12.75" customHeight="1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</row>
    <row r="201" spans="1:51" ht="12.75" customHeight="1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</row>
    <row r="202" spans="1:51" ht="12.75" customHeight="1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</row>
    <row r="203" spans="1:51" ht="12.75" customHeight="1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</row>
    <row r="204" spans="1:51" ht="12.75" customHeight="1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</row>
    <row r="205" spans="1:51" ht="12.75" customHeight="1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</row>
    <row r="206" spans="1:51" ht="12.75" customHeight="1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</row>
    <row r="207" spans="1:51" ht="12.75" customHeight="1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</row>
    <row r="208" spans="1:51" ht="12.75" customHeight="1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</row>
    <row r="209" spans="1:51" ht="12.75" customHeight="1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</row>
    <row r="210" spans="1:51" ht="12.75" customHeight="1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</row>
    <row r="211" spans="1:51" ht="12.75" customHeight="1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</row>
    <row r="212" spans="1:51" ht="12.75" customHeight="1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</row>
    <row r="213" spans="1:51" ht="12.75" customHeight="1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</row>
    <row r="214" spans="1:51" ht="12.75" customHeight="1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</row>
    <row r="215" spans="1:51" ht="12.75" customHeight="1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</row>
    <row r="216" spans="1:51" ht="12.75" customHeight="1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</row>
    <row r="217" spans="1:51" ht="12.75" customHeight="1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</row>
    <row r="218" spans="1:51" ht="12.75" customHeight="1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</row>
    <row r="219" spans="1:51" ht="12.75" customHeight="1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</row>
    <row r="220" spans="1:51" ht="12.75" customHeight="1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</row>
    <row r="221" spans="1:51" ht="12.75" customHeight="1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</row>
    <row r="222" spans="1:51" ht="12.75" customHeight="1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</row>
    <row r="223" spans="1:51" ht="12.75" customHeight="1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</row>
    <row r="224" spans="1:51" ht="12.75" customHeight="1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</row>
    <row r="225" spans="1:51" ht="12.75" customHeight="1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</row>
    <row r="226" spans="1:51" ht="12.75" customHeight="1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</row>
    <row r="227" spans="1:51" ht="12.75" customHeight="1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</row>
    <row r="228" spans="1:51" ht="12.75" customHeight="1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</row>
    <row r="229" spans="1:51" ht="12.75" customHeight="1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</row>
    <row r="230" spans="1:51" ht="12.75" customHeight="1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</row>
    <row r="231" spans="1:51" ht="12.75" customHeight="1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</row>
    <row r="232" spans="1:51" ht="12.75" customHeight="1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</row>
    <row r="233" spans="1:51" ht="12.75" customHeight="1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</row>
    <row r="234" spans="1:51" ht="12.75" customHeight="1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</row>
    <row r="235" spans="1:51" ht="12.75" customHeight="1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</row>
    <row r="236" spans="1:51" ht="12.75" customHeight="1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</row>
    <row r="237" spans="1:51" ht="12.75" customHeight="1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</row>
    <row r="238" spans="1:51" ht="12.75" customHeight="1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</row>
    <row r="239" spans="1:51" ht="12.75" customHeight="1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</row>
    <row r="240" spans="1:51" ht="12.75" customHeight="1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</row>
    <row r="241" spans="1:51" ht="12.75" customHeight="1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</row>
    <row r="242" spans="1:51" ht="12.75" customHeight="1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</row>
    <row r="243" spans="1:51" ht="12.75" customHeight="1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</row>
    <row r="244" spans="1:51" ht="12.75" customHeight="1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</row>
    <row r="245" spans="1:51" ht="12.75" customHeight="1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</row>
    <row r="246" spans="1:51" ht="12.75" customHeight="1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</row>
    <row r="247" spans="1:51" ht="12.75" customHeight="1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</row>
    <row r="248" spans="1:51" ht="12.75" customHeight="1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</row>
    <row r="249" spans="1:51" ht="12.75" customHeight="1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</row>
    <row r="250" spans="1:51" ht="12.75" customHeight="1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</row>
    <row r="251" spans="1:51" ht="12.75" customHeight="1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</row>
    <row r="252" spans="1:51" ht="12.75" customHeight="1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</row>
    <row r="253" spans="1:51" ht="12.75" customHeight="1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</row>
    <row r="254" spans="1:51" ht="12.75" customHeight="1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</row>
    <row r="255" spans="1:51" ht="12.75" customHeight="1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</row>
    <row r="256" spans="1:51" ht="12.75" customHeight="1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</row>
    <row r="257" spans="1:51" ht="12.75" customHeight="1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</row>
    <row r="258" spans="1:51" ht="12.75" customHeight="1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</row>
    <row r="259" spans="1:51" ht="12.75" customHeight="1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</row>
    <row r="260" spans="1:51" ht="12.75" customHeight="1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2.75" customHeight="1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</row>
    <row r="262" spans="1:51" ht="12.75" customHeight="1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</row>
    <row r="263" spans="1:51" ht="12.75" customHeight="1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</row>
    <row r="264" spans="1:51" ht="12.75" customHeight="1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</row>
    <row r="265" spans="1:51" ht="12.75" customHeight="1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</row>
    <row r="266" spans="1:51" ht="12.75" customHeight="1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</row>
    <row r="267" spans="1:51" ht="12.75" customHeight="1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</row>
    <row r="268" spans="1:51" ht="12.75" customHeight="1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</row>
    <row r="269" spans="1:51" ht="12.75" customHeight="1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</row>
    <row r="270" spans="1:51" ht="12.75" customHeight="1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</row>
    <row r="271" spans="1:51" ht="12.75" customHeight="1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</row>
    <row r="272" spans="1:51" ht="12.75" customHeight="1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</row>
    <row r="273" spans="1:51" ht="12.75" customHeight="1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</row>
    <row r="274" spans="1:51" ht="12.75" customHeight="1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</row>
    <row r="275" spans="1:51" ht="12.75" customHeight="1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</row>
    <row r="276" spans="1:51" ht="12.75" customHeight="1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</row>
    <row r="277" spans="1:51" ht="12.75" customHeight="1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</row>
    <row r="278" spans="1:51" ht="12.75" customHeight="1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</row>
    <row r="279" spans="1:51" ht="12.75" customHeight="1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</row>
    <row r="280" spans="1:51" ht="12.75" customHeight="1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</row>
    <row r="281" spans="1:51" ht="12.75" customHeight="1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</row>
    <row r="282" spans="1:51" ht="12.75" customHeight="1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</row>
    <row r="283" spans="1:51" ht="12.75" customHeight="1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</row>
    <row r="284" spans="1:51" ht="12.75" customHeight="1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</row>
    <row r="285" spans="1:51" ht="12.75" customHeight="1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</row>
    <row r="286" spans="1:51" ht="12.75" customHeight="1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</row>
    <row r="287" spans="1:51" ht="12.75" customHeight="1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</row>
    <row r="288" spans="1:51" ht="12.75" customHeight="1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</row>
    <row r="289" spans="1:51" ht="12.75" customHeight="1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</row>
    <row r="290" spans="1:51" ht="12.75" customHeight="1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</row>
    <row r="291" spans="1:51" ht="12.75" customHeight="1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</row>
    <row r="292" spans="1:51" ht="12.75" customHeight="1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</row>
    <row r="293" spans="1:51" ht="12.75" customHeight="1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</row>
    <row r="294" spans="1:51" ht="12.75" customHeight="1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</row>
    <row r="295" spans="1:51" ht="12.75" customHeight="1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</row>
    <row r="296" spans="1:51" ht="12.75" customHeight="1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</row>
    <row r="297" spans="1:51" ht="12.75" customHeight="1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</row>
    <row r="298" spans="1:51" ht="12.75" customHeight="1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</row>
    <row r="299" spans="1:51" ht="12.75" customHeight="1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</row>
    <row r="300" spans="1:51" ht="12.75" customHeight="1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</row>
    <row r="301" spans="1:51" ht="12.75" customHeight="1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</row>
    <row r="302" spans="1:51" ht="12.75" customHeight="1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</row>
    <row r="303" spans="1:51" ht="12.75" customHeight="1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</row>
    <row r="304" spans="1:51" ht="12.75" customHeight="1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</row>
    <row r="305" spans="1:51" ht="12.75" customHeight="1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</row>
    <row r="306" spans="1:51" ht="12.75" customHeight="1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</row>
    <row r="307" spans="1:51" ht="12.75" customHeight="1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</row>
    <row r="308" spans="1:51" ht="12.75" customHeight="1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</row>
    <row r="309" spans="1:51" ht="12.75" customHeight="1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</row>
    <row r="310" spans="1:51" ht="12.75" customHeight="1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</row>
    <row r="311" spans="1:51" ht="12.75" customHeight="1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</row>
    <row r="312" spans="1:51" ht="12.75" customHeight="1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</row>
    <row r="313" spans="1:51" ht="12.75" customHeight="1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</row>
    <row r="314" spans="1:51" ht="12.75" customHeight="1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</row>
    <row r="315" spans="1:51" ht="12.75" customHeight="1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</row>
    <row r="316" spans="1:51" ht="12.75" customHeight="1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</row>
    <row r="317" spans="1:51" ht="12.75" customHeight="1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</row>
    <row r="318" spans="1:51" ht="12.75" customHeight="1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</row>
    <row r="319" spans="1:51" ht="12.75" customHeight="1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</row>
    <row r="320" spans="1:51" ht="12.75" customHeight="1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</row>
    <row r="321" spans="1:51" ht="12.75" customHeight="1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</row>
    <row r="322" spans="1:51" ht="12.75" customHeight="1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</row>
    <row r="323" spans="1:51" ht="12.75" customHeight="1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</row>
    <row r="324" spans="1:51" ht="12.75" customHeight="1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</row>
    <row r="325" spans="1:51" ht="12.75" customHeight="1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</row>
    <row r="326" spans="1:51" ht="12.75" customHeight="1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</row>
    <row r="327" spans="1:51" ht="12.75" customHeight="1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</row>
    <row r="328" spans="1:51" ht="12.75" customHeight="1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</row>
    <row r="329" spans="1:51" ht="12.75" customHeight="1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</row>
    <row r="330" spans="1:51" ht="12.75" customHeight="1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</row>
    <row r="331" spans="1:51" ht="12.75" customHeight="1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</row>
    <row r="332" spans="1:51" ht="12.75" customHeight="1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</row>
    <row r="333" spans="1:51" ht="12.75" customHeight="1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</row>
    <row r="334" spans="1:51" ht="12.75" customHeight="1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</row>
    <row r="335" spans="1:51" ht="12.75" customHeight="1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</row>
    <row r="336" spans="1:51" ht="12.75" customHeight="1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</row>
    <row r="337" spans="1:51" ht="12.75" customHeight="1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</row>
    <row r="338" spans="1:51" ht="12.75" customHeight="1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</row>
    <row r="339" spans="1:51" ht="12.75" customHeight="1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</row>
    <row r="340" spans="1:51" ht="12.75" customHeight="1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</row>
    <row r="341" spans="1:51" ht="12.75" customHeight="1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</row>
    <row r="342" spans="1:51" ht="12.75" customHeight="1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</row>
    <row r="343" spans="1:51" ht="12.75" customHeight="1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</row>
    <row r="344" spans="1:51" ht="12.75" customHeight="1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</row>
    <row r="345" spans="1:51" ht="12.75" customHeight="1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</row>
    <row r="346" spans="1:51" ht="12.75" customHeight="1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</row>
    <row r="347" spans="1:51" ht="12.75" customHeight="1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</row>
    <row r="348" spans="1:51" ht="12.75" customHeight="1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</row>
    <row r="349" spans="1:51" ht="12.75" customHeight="1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</row>
    <row r="350" spans="1:51" ht="12.75" customHeight="1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</row>
    <row r="351" spans="1:51" ht="12.75" customHeight="1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</row>
    <row r="352" spans="1:51" ht="12.75" customHeight="1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</row>
    <row r="353" spans="1:51" ht="12.75" customHeight="1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</row>
    <row r="354" spans="1:51" ht="12.75" customHeight="1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</row>
    <row r="355" spans="1:51" ht="12.75" customHeight="1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</row>
    <row r="356" spans="1:51" ht="12.75" customHeight="1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</row>
    <row r="357" spans="1:51" ht="12.75" customHeight="1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</row>
    <row r="358" spans="1:51" ht="12.75" customHeight="1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</row>
    <row r="359" spans="1:51" ht="12.75" customHeight="1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</row>
    <row r="360" spans="1:51" ht="12.75" customHeight="1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</row>
    <row r="361" spans="1:51" ht="12.75" customHeight="1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</row>
    <row r="362" spans="1:51" ht="12.75" customHeight="1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</row>
    <row r="363" spans="1:51" ht="12.75" customHeight="1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</row>
    <row r="364" spans="1:51" ht="12.75" customHeight="1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</row>
    <row r="365" spans="1:51" ht="12.75" customHeight="1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</row>
    <row r="366" spans="1:51" ht="12.75" customHeight="1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</row>
    <row r="367" spans="1:51" ht="12.75" customHeight="1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</row>
    <row r="368" spans="1:51" ht="12.75" customHeight="1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</row>
    <row r="369" spans="1:51" ht="12.75" customHeight="1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</row>
    <row r="370" spans="1:51" ht="12.75" customHeight="1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</row>
    <row r="371" spans="1:51" ht="12.75" customHeight="1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</row>
    <row r="372" spans="1:51" ht="12.75" customHeight="1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</row>
    <row r="373" spans="1:51" ht="12.75" customHeight="1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</row>
    <row r="374" spans="1:51" ht="12.75" customHeight="1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</row>
    <row r="375" spans="1:51" ht="12.75" customHeight="1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</row>
    <row r="376" spans="1:51" ht="12.75" customHeight="1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</row>
    <row r="377" spans="1:51" ht="12.75" customHeight="1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</row>
    <row r="378" spans="1:51" ht="12.75" customHeight="1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</row>
    <row r="379" spans="1:51" ht="12.75" customHeight="1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</row>
    <row r="380" spans="1:51" ht="12.75" customHeight="1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</row>
    <row r="381" spans="1:51" ht="12.75" customHeight="1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</row>
    <row r="382" spans="1:51" ht="12.75" customHeight="1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</row>
    <row r="383" spans="1:51" ht="12.75" customHeight="1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</row>
    <row r="384" spans="1:51" ht="12.75" customHeight="1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</row>
    <row r="385" spans="1:51" ht="12.75" customHeight="1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</row>
    <row r="386" spans="1:51" ht="12.75" customHeight="1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</row>
    <row r="387" spans="1:51" ht="12.75" customHeight="1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</row>
    <row r="388" spans="1:51" ht="12.75" customHeight="1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</row>
    <row r="389" spans="1:51" ht="12.75" customHeight="1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</row>
    <row r="390" spans="1:51" ht="12.75" customHeight="1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</row>
    <row r="391" spans="1:51" ht="12.75" customHeight="1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</row>
    <row r="392" spans="1:51" ht="12.75" customHeight="1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</row>
    <row r="393" spans="1:51" ht="12.75" customHeight="1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</row>
    <row r="394" spans="1:51" ht="12.75" customHeight="1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</row>
    <row r="395" spans="1:51" ht="12.75" customHeight="1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</row>
    <row r="396" spans="1:51" ht="12.75" customHeight="1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</row>
    <row r="397" spans="1:51" ht="12.75" customHeight="1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</row>
    <row r="398" spans="1:51" ht="12.75" customHeight="1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</row>
    <row r="399" spans="1:51" ht="12.75" customHeight="1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</row>
    <row r="400" spans="1:51" ht="12.75" customHeight="1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</row>
    <row r="401" spans="1:51" ht="12.75" customHeight="1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</row>
    <row r="402" spans="1:51" ht="12.75" customHeight="1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</row>
    <row r="403" spans="1:51" ht="12.75" customHeight="1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</row>
    <row r="404" spans="1:51" ht="12.75" customHeight="1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</row>
    <row r="405" spans="1:51" ht="12.75" customHeight="1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</row>
    <row r="406" spans="1:51" ht="12.75" customHeight="1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</row>
    <row r="407" spans="1:51" ht="12.75" customHeight="1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</row>
    <row r="408" spans="1:51" ht="12.75" customHeight="1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</row>
    <row r="409" spans="1:51" ht="12.75" customHeight="1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</row>
    <row r="410" spans="1:51" ht="12.75" customHeight="1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</row>
    <row r="411" spans="1:51" ht="12.75" customHeight="1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</row>
    <row r="412" spans="1:51" ht="12.75" customHeight="1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</row>
    <row r="413" spans="1:51" ht="12.75" customHeight="1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</row>
    <row r="414" spans="1:51" ht="12.75" customHeight="1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</row>
    <row r="415" spans="1:51" ht="12.75" customHeight="1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</row>
    <row r="416" spans="1:51" ht="12.75" customHeight="1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</row>
    <row r="417" spans="1:51" ht="12.75" customHeight="1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</row>
    <row r="418" spans="1:51" ht="12.75" customHeight="1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</row>
    <row r="419" spans="1:51" ht="12.75" customHeight="1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</row>
    <row r="420" spans="1:51" ht="12.75" customHeight="1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</row>
    <row r="421" spans="1:51" ht="12.75" customHeight="1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</row>
    <row r="422" spans="1:51" ht="12.75" customHeight="1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</row>
    <row r="423" spans="1:51" ht="12.75" customHeight="1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</row>
    <row r="424" spans="1:51" ht="12.75" customHeight="1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</row>
    <row r="425" spans="1:51" ht="12.75" customHeight="1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</row>
    <row r="426" spans="1:51" ht="12.75" customHeight="1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</row>
    <row r="427" spans="1:51" ht="12.75" customHeight="1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</row>
    <row r="428" spans="1:51" ht="12.75" customHeight="1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</row>
    <row r="429" spans="1:51" ht="12.75" customHeight="1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</row>
    <row r="430" spans="1:51" ht="12.75" customHeight="1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</row>
    <row r="431" spans="1:51" ht="12.75" customHeight="1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</row>
    <row r="432" spans="1:51" ht="12.75" customHeight="1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</row>
    <row r="433" spans="1:51" ht="12.75" customHeight="1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</row>
    <row r="434" spans="1:51" ht="12.75" customHeight="1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</row>
    <row r="435" spans="1:51" ht="12.75" customHeight="1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</row>
    <row r="436" spans="1:51" ht="12.75" customHeight="1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</row>
    <row r="437" spans="1:51" ht="12.75" customHeight="1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</row>
    <row r="438" spans="1:51" ht="12.75" customHeight="1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</row>
    <row r="439" spans="1:51" ht="12.75" customHeight="1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</row>
    <row r="440" spans="1:51" ht="12.75" customHeight="1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</row>
    <row r="441" spans="1:51" ht="12.75" customHeight="1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</row>
    <row r="442" spans="1:51" ht="12.75" customHeight="1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</row>
    <row r="443" spans="1:51" ht="12.75" customHeight="1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</row>
    <row r="444" spans="1:51" ht="12.75" customHeight="1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</row>
    <row r="445" spans="1:51" ht="12.75" customHeight="1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</row>
    <row r="446" spans="1:51" ht="12.75" customHeight="1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</row>
    <row r="447" spans="1:51" ht="12.75" customHeight="1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</row>
    <row r="448" spans="1:51" ht="12.75" customHeight="1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</row>
    <row r="449" spans="1:51" ht="12.75" customHeight="1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</row>
    <row r="450" spans="1:51" ht="12.75" customHeight="1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</row>
    <row r="451" spans="1:51" ht="12.75" customHeight="1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</row>
    <row r="452" spans="1:51" ht="12.75" customHeight="1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</row>
    <row r="453" spans="1:51" ht="12.75" customHeight="1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</row>
    <row r="454" spans="1:51" ht="12.75" customHeight="1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</row>
    <row r="455" spans="1:51" ht="12.75" customHeight="1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</row>
    <row r="456" spans="1:51" ht="12.75" customHeight="1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</row>
    <row r="457" spans="1:51" ht="12.75" customHeight="1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</row>
    <row r="458" spans="1:51" ht="12.75" customHeight="1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</row>
    <row r="459" spans="1:51" ht="12.75" customHeight="1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</row>
    <row r="460" spans="1:51" ht="12.75" customHeight="1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</row>
    <row r="461" spans="1:51" ht="12.75" customHeight="1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</row>
    <row r="462" spans="1:51" ht="12.75" customHeight="1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</row>
    <row r="463" spans="1:51" ht="12.75" customHeight="1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</row>
    <row r="464" spans="1:51" ht="12.75" customHeight="1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</row>
    <row r="465" spans="1:51" ht="12.75" customHeight="1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</row>
    <row r="466" spans="1:51" ht="12.75" customHeight="1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</row>
    <row r="467" spans="1:51" ht="12.75" customHeight="1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</row>
    <row r="468" spans="1:51" ht="12.75" customHeight="1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</row>
    <row r="469" spans="1:51" ht="12.75" customHeight="1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</row>
    <row r="470" spans="1:51" ht="12.75" customHeight="1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</row>
    <row r="471" spans="1:51" ht="12.75" customHeight="1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</row>
    <row r="472" spans="1:51" ht="12.75" customHeight="1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</row>
    <row r="473" spans="1:51" ht="12.75" customHeight="1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</row>
    <row r="474" spans="1:51" ht="12.75" customHeight="1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</row>
    <row r="475" spans="1:51" ht="12.75" customHeight="1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</row>
    <row r="476" spans="1:51" ht="12.75" customHeight="1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</row>
    <row r="477" spans="1:51" ht="12.75" customHeight="1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</row>
    <row r="478" spans="1:51" ht="12.75" customHeight="1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</row>
    <row r="479" spans="1:51" ht="12.75" customHeight="1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</row>
    <row r="480" spans="1:51" ht="12.75" customHeight="1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</row>
    <row r="481" spans="1:51" ht="12.75" customHeight="1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</row>
    <row r="482" spans="1:51" ht="12.75" customHeight="1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</row>
    <row r="483" spans="1:51" ht="12.75" customHeight="1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</row>
    <row r="484" spans="1:51" ht="12.75" customHeight="1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</row>
    <row r="485" spans="1:51" ht="12.75" customHeight="1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</row>
    <row r="486" spans="1:51" ht="12.75" customHeight="1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</row>
    <row r="487" spans="1:51" ht="12.75" customHeight="1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</row>
    <row r="488" spans="1:51" ht="12.75" customHeight="1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</row>
    <row r="489" spans="1:51" ht="12.75" customHeight="1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</row>
    <row r="490" spans="1:51" ht="12.75" customHeight="1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</row>
    <row r="491" spans="1:51" ht="12.75" customHeight="1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</row>
    <row r="492" spans="1:51" ht="12.75" customHeight="1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</row>
    <row r="493" spans="1:51" ht="12.75" customHeight="1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</row>
    <row r="494" spans="1:51" ht="12.75" customHeight="1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</row>
    <row r="495" spans="1:51" ht="12.75" customHeight="1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</row>
    <row r="496" spans="1:51" ht="12.75" customHeight="1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</row>
    <row r="497" spans="1:51" ht="12.75" customHeight="1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</row>
    <row r="498" spans="1:51" ht="12.75" customHeight="1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</row>
    <row r="499" spans="1:51" ht="12.75" customHeight="1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</row>
    <row r="500" spans="1:51" ht="12.75" customHeight="1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</row>
    <row r="501" spans="1:51" ht="12.75" customHeight="1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</row>
    <row r="502" spans="1:51" ht="12.75" customHeight="1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</row>
    <row r="503" spans="1:51" ht="12.75" customHeight="1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</row>
    <row r="504" spans="1:51" ht="12.75" customHeight="1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</row>
    <row r="505" spans="1:51" ht="12.75" customHeight="1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</row>
    <row r="506" spans="1:51" ht="12.75" customHeight="1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</row>
    <row r="507" spans="1:51" ht="12.75" customHeight="1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</row>
    <row r="508" spans="1:51" ht="12.75" customHeight="1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</row>
    <row r="509" spans="1:51" ht="12.75" customHeight="1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</row>
    <row r="510" spans="1:51" ht="12.75" customHeight="1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</row>
    <row r="511" spans="1:51" ht="12.75" customHeight="1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</row>
    <row r="512" spans="1:51" ht="12.75" customHeight="1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</row>
    <row r="513" spans="1:51" ht="12.75" customHeight="1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</row>
    <row r="514" spans="1:51" ht="12.75" customHeight="1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</row>
    <row r="515" spans="1:51" ht="12.75" customHeight="1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</row>
    <row r="516" spans="1:51" ht="12.75" customHeight="1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</row>
    <row r="517" spans="1:51" ht="12.75" customHeight="1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</row>
    <row r="518" spans="1:51" ht="12.75" customHeight="1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</row>
    <row r="519" spans="1:51" ht="12.75" customHeight="1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</row>
    <row r="520" spans="1:51" ht="12.75" customHeight="1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</row>
    <row r="521" spans="1:51" ht="12.75" customHeight="1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</row>
    <row r="522" spans="1:51" ht="12.75" customHeight="1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</row>
    <row r="523" spans="1:51" ht="12.75" customHeight="1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</row>
    <row r="524" spans="1:51" ht="12.75" customHeight="1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</row>
    <row r="525" spans="1:51" ht="12.75" customHeight="1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</row>
    <row r="526" spans="1:51" ht="12.75" customHeight="1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</row>
    <row r="527" spans="1:51" ht="12.75" customHeight="1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</row>
    <row r="528" spans="1:51" ht="12.75" customHeight="1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</row>
    <row r="529" spans="1:51" ht="12.75" customHeight="1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</row>
    <row r="530" spans="1:51" ht="12.75" customHeight="1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</row>
    <row r="531" spans="1:51" ht="12.75" customHeight="1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</row>
    <row r="532" spans="1:51" ht="12.75" customHeight="1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</row>
    <row r="533" spans="1:51" ht="12.75" customHeight="1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</row>
    <row r="534" spans="1:51" ht="12.75" customHeight="1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</row>
    <row r="535" spans="1:51" ht="12.75" customHeight="1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</row>
    <row r="536" spans="1:51" ht="12.75" customHeight="1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</row>
    <row r="537" spans="1:51" ht="12.75" customHeight="1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</row>
    <row r="538" spans="1:51" ht="12.75" customHeight="1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</row>
    <row r="539" spans="1:51" ht="12.75" customHeight="1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</row>
    <row r="540" spans="1:51" ht="12.75" customHeight="1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</row>
    <row r="541" spans="1:51" ht="12.75" customHeight="1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</row>
    <row r="542" spans="1:51" ht="12.75" customHeight="1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</row>
    <row r="543" spans="1:51" ht="12.75" customHeight="1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</row>
    <row r="544" spans="1:51" ht="12.75" customHeight="1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</row>
    <row r="545" spans="1:51" ht="12.75" customHeight="1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</row>
    <row r="546" spans="1:51" ht="12.75" customHeight="1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</row>
    <row r="547" spans="1:51" ht="12.75" customHeight="1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</row>
    <row r="548" spans="1:51" ht="12.75" customHeight="1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</row>
    <row r="549" spans="1:51" ht="12.75" customHeight="1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</row>
    <row r="550" spans="1:51" ht="12.75" customHeight="1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</row>
    <row r="551" spans="1:51" ht="12.75" customHeight="1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</row>
    <row r="552" spans="1:51" ht="12.75" customHeight="1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</row>
    <row r="553" spans="1:51" ht="12.75" customHeight="1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</row>
    <row r="554" spans="1:51" ht="12.75" customHeight="1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</row>
    <row r="555" spans="1:51" ht="12.75" customHeight="1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</row>
    <row r="556" spans="1:51" ht="12.75" customHeight="1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</row>
    <row r="557" spans="1:51" ht="12.75" customHeight="1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</row>
    <row r="558" spans="1:51" ht="12.75" customHeight="1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</row>
    <row r="559" spans="1:51" ht="12.75" customHeight="1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</row>
    <row r="560" spans="1:51" ht="12.75" customHeight="1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</row>
    <row r="561" spans="1:51" ht="12.75" customHeight="1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</row>
    <row r="562" spans="1:51" ht="12.75" customHeight="1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</row>
    <row r="563" spans="1:51" ht="12.75" customHeight="1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</row>
    <row r="564" spans="1:51" ht="12.75" customHeight="1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</row>
    <row r="565" spans="1:51" ht="12.75" customHeight="1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</row>
    <row r="566" spans="1:51" ht="12.75" customHeight="1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</row>
    <row r="567" spans="1:51" ht="12.75" customHeight="1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</row>
    <row r="568" spans="1:51" ht="12.75" customHeight="1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</row>
    <row r="569" spans="1:51" ht="12.75" customHeight="1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</row>
    <row r="570" spans="1:51" ht="12.75" customHeight="1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</row>
    <row r="571" spans="1:51" ht="12.75" customHeight="1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</row>
    <row r="572" spans="1:51" ht="12.75" customHeight="1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</row>
    <row r="573" spans="1:51" ht="12.75" customHeight="1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</row>
    <row r="574" spans="1:51" ht="12.75" customHeight="1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</row>
    <row r="575" spans="1:51" ht="12.75" customHeight="1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</row>
    <row r="576" spans="1:51" ht="12.75" customHeight="1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</row>
    <row r="577" spans="1:51" ht="12.75" customHeight="1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</row>
    <row r="578" spans="1:51" ht="12.75" customHeight="1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</row>
    <row r="579" spans="1:51" ht="12.75" customHeight="1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</row>
    <row r="580" spans="1:51" ht="12.75" customHeight="1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</row>
    <row r="581" spans="1:51" ht="12.75" customHeight="1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</row>
    <row r="582" spans="1:51" ht="12.75" customHeight="1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</row>
    <row r="583" spans="1:51" ht="12.75" customHeight="1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</row>
    <row r="584" spans="1:51" ht="12.75" customHeight="1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</row>
    <row r="585" spans="1:51" ht="12.75" customHeight="1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</row>
    <row r="586" spans="1:51" ht="12.75" customHeight="1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</row>
    <row r="587" spans="1:51" ht="12.75" customHeight="1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</row>
    <row r="588" spans="1:51" ht="12.75" customHeight="1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</row>
    <row r="589" spans="1:51" ht="12.75" customHeight="1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</row>
    <row r="590" spans="1:51" ht="12.75" customHeight="1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</row>
    <row r="591" spans="1:51" ht="12.75" customHeight="1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</row>
    <row r="592" spans="1:51" ht="12.75" customHeight="1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</row>
    <row r="593" spans="1:51" ht="12.75" customHeight="1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</row>
    <row r="594" spans="1:51" ht="12.75" customHeight="1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</row>
    <row r="595" spans="1:51" ht="12.75" customHeight="1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</row>
    <row r="596" spans="1:51" ht="12.75" customHeight="1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</row>
    <row r="597" spans="1:51" ht="12.75" customHeight="1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</row>
    <row r="598" spans="1:51" ht="12.75" customHeight="1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</row>
    <row r="599" spans="1:51" ht="12.75" customHeight="1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</row>
    <row r="600" spans="1:51" ht="12.75" customHeight="1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</row>
    <row r="601" spans="1:51" ht="12.75" customHeight="1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</row>
    <row r="602" spans="1:51" ht="12.75" customHeight="1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</row>
    <row r="603" spans="1:51" ht="12.75" customHeight="1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</row>
    <row r="604" spans="1:51" ht="12.75" customHeight="1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</row>
    <row r="605" spans="1:51" ht="12.75" customHeight="1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</row>
    <row r="606" spans="1:51" ht="12.75" customHeight="1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</row>
    <row r="607" spans="1:51" ht="12.75" customHeight="1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</row>
    <row r="608" spans="1:51" ht="12.75" customHeight="1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</row>
    <row r="609" spans="1:51" ht="12.75" customHeight="1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</row>
    <row r="610" spans="1:51" ht="12.75" customHeight="1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</row>
    <row r="611" spans="1:51" ht="12.75" customHeight="1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</row>
    <row r="612" spans="1:51" ht="12.75" customHeight="1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</row>
    <row r="613" spans="1:51" ht="12.75" customHeight="1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</row>
    <row r="614" spans="1:51" ht="12.75" customHeight="1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</row>
    <row r="615" spans="1:51" ht="12.75" customHeight="1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</row>
    <row r="616" spans="1:51" ht="12.75" customHeight="1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</row>
    <row r="617" spans="1:51" ht="12.75" customHeight="1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</row>
    <row r="618" spans="1:51" ht="12.75" customHeight="1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</row>
    <row r="619" spans="1:51" ht="12.75" customHeight="1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</row>
    <row r="620" spans="1:51" ht="12.75" customHeight="1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</row>
    <row r="621" spans="1:51" ht="12.75" customHeight="1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</row>
    <row r="622" spans="1:51" ht="12.75" customHeight="1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</row>
    <row r="623" spans="1:51" ht="12.75" customHeight="1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</row>
    <row r="624" spans="1:51" ht="12.75" customHeight="1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</row>
    <row r="625" spans="1:51" ht="12.75" customHeight="1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</row>
    <row r="626" spans="1:51" ht="12.75" customHeight="1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</row>
    <row r="627" spans="1:51" ht="12.75" customHeight="1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</row>
    <row r="628" spans="1:51" ht="12.75" customHeight="1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</row>
    <row r="629" spans="1:51" ht="12.75" customHeight="1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</row>
    <row r="630" spans="1:51" ht="12.75" customHeight="1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</row>
    <row r="631" spans="1:51" ht="12.75" customHeight="1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</row>
    <row r="632" spans="1:51" ht="12.75" customHeight="1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</row>
    <row r="633" spans="1:51" ht="12.75" customHeight="1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</row>
    <row r="634" spans="1:51" ht="12.75" customHeight="1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</row>
    <row r="635" spans="1:51" ht="12.75" customHeight="1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</row>
    <row r="636" spans="1:51" ht="12.75" customHeight="1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</row>
    <row r="637" spans="1:51" ht="12.75" customHeight="1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</row>
    <row r="638" spans="1:51" ht="12.75" customHeight="1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</row>
    <row r="639" spans="1:51" ht="12.75" customHeight="1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</row>
    <row r="640" spans="1:51" ht="12.75" customHeight="1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</row>
    <row r="641" spans="1:51" ht="12.75" customHeight="1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</row>
    <row r="642" spans="1:51" ht="12.75" customHeight="1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</row>
    <row r="643" spans="1:51" ht="12.75" customHeight="1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</row>
    <row r="644" spans="1:51" ht="12.75" customHeight="1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</row>
    <row r="645" spans="1:51" ht="12.75" customHeight="1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</row>
    <row r="646" spans="1:51" ht="12.75" customHeight="1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</row>
    <row r="647" spans="1:51" ht="12.75" customHeight="1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</row>
    <row r="648" spans="1:51" ht="12.75" customHeight="1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</row>
    <row r="649" spans="1:51" ht="12.75" customHeight="1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</row>
    <row r="650" spans="1:51" ht="12.75" customHeight="1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</row>
    <row r="651" spans="1:51" ht="12.75" customHeight="1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</row>
    <row r="652" spans="1:51" ht="12.75" customHeight="1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</row>
    <row r="653" spans="1:51" ht="12.75" customHeight="1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</row>
    <row r="654" spans="1:51" ht="12.75" customHeight="1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</row>
    <row r="655" spans="1:51" ht="12.75" customHeight="1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</row>
    <row r="656" spans="1:51" ht="12.75" customHeight="1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</row>
    <row r="657" spans="1:51" ht="12.75" customHeight="1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</row>
    <row r="658" spans="1:51" ht="12.75" customHeight="1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</row>
    <row r="659" spans="1:51" ht="12.75" customHeight="1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</row>
    <row r="660" spans="1:51" ht="12.75" customHeight="1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</row>
    <row r="661" spans="1:51" ht="12.75" customHeight="1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</row>
    <row r="662" spans="1:51" ht="12.75" customHeight="1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</row>
    <row r="663" spans="1:51" ht="12.75" customHeight="1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</row>
    <row r="664" spans="1:51" ht="12.75" customHeight="1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</row>
    <row r="665" spans="1:51" ht="12.75" customHeight="1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</row>
    <row r="666" spans="1:51" ht="12.75" customHeight="1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</row>
    <row r="667" spans="1:51" ht="12.75" customHeight="1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</row>
    <row r="668" spans="1:51" ht="12.75" customHeight="1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</row>
    <row r="669" spans="1:51" ht="12.75" customHeight="1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</row>
    <row r="670" spans="1:51" ht="12.75" customHeight="1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</row>
    <row r="671" spans="1:51" ht="12.75" customHeight="1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</row>
    <row r="672" spans="1:51" ht="12.75" customHeight="1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</row>
    <row r="673" spans="1:51" ht="12.75" customHeight="1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</row>
    <row r="674" spans="1:51" ht="12.75" customHeight="1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</row>
    <row r="675" spans="1:51" ht="12.75" customHeight="1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</row>
    <row r="676" spans="1:51" ht="12.75" customHeight="1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</row>
    <row r="677" spans="1:51" ht="12.75" customHeight="1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</row>
    <row r="678" spans="1:51" ht="12.75" customHeight="1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</row>
    <row r="679" spans="1:51" ht="12.75" customHeight="1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</row>
    <row r="680" spans="1:51" ht="12.75" customHeight="1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</row>
    <row r="681" spans="1:51" ht="12.75" customHeight="1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</row>
    <row r="682" spans="1:51" ht="12.75" customHeight="1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</row>
    <row r="683" spans="1:51" ht="12.75" customHeight="1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</row>
    <row r="684" spans="1:51" ht="12.75" customHeight="1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</row>
    <row r="685" spans="1:51" ht="12.75" customHeight="1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</row>
    <row r="686" spans="1:51" ht="12.75" customHeight="1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</row>
    <row r="687" spans="1:51" ht="12.75" customHeight="1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</row>
    <row r="688" spans="1:51" ht="12.75" customHeight="1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</row>
    <row r="689" spans="1:51" ht="12.75" customHeight="1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</row>
    <row r="690" spans="1:51" ht="12.75" customHeight="1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</row>
    <row r="691" spans="1:51" ht="12.75" customHeight="1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</row>
    <row r="692" spans="1:51" ht="12.75" customHeight="1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</row>
    <row r="693" spans="1:51" ht="12.75" customHeight="1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</row>
    <row r="694" spans="1:51" ht="12.75" customHeight="1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</row>
    <row r="695" spans="1:51" ht="12.75" customHeight="1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</row>
    <row r="696" spans="1:51" ht="12.75" customHeight="1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</row>
    <row r="697" spans="1:51" ht="12.75" customHeight="1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</row>
    <row r="698" spans="1:51" ht="12.75" customHeight="1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</row>
    <row r="699" spans="1:51" ht="12.75" customHeight="1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</row>
    <row r="700" spans="1:51" ht="12.75" customHeight="1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</row>
    <row r="701" spans="1:51" ht="12.75" customHeight="1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</row>
    <row r="702" spans="1:51" ht="12.75" customHeight="1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</row>
    <row r="703" spans="1:51" ht="12.75" customHeight="1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</row>
    <row r="704" spans="1:51" ht="12.75" customHeight="1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</row>
    <row r="705" spans="1:51" ht="12.75" customHeight="1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</row>
    <row r="706" spans="1:51" ht="12.75" customHeight="1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</row>
    <row r="707" spans="1:51" ht="12.75" customHeight="1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</row>
    <row r="708" spans="1:51" ht="12.75" customHeight="1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</row>
    <row r="709" spans="1:51" ht="12.75" customHeight="1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</row>
    <row r="710" spans="1:51" ht="12.75" customHeight="1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</row>
    <row r="711" spans="1:51" ht="12.75" customHeight="1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</row>
    <row r="712" spans="1:51" ht="12.75" customHeight="1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</row>
    <row r="713" spans="1:51" ht="12.75" customHeight="1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</row>
    <row r="714" spans="1:51" ht="12.75" customHeight="1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</row>
    <row r="715" spans="1:51" ht="12.75" customHeight="1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</row>
    <row r="716" spans="1:51" ht="12.75" customHeight="1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</row>
    <row r="717" spans="1:51" ht="12.75" customHeight="1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</row>
    <row r="718" spans="1:51" ht="12.75" customHeight="1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</row>
    <row r="719" spans="1:51" ht="12.75" customHeight="1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</row>
    <row r="720" spans="1:51" ht="12.75" customHeight="1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</row>
    <row r="721" spans="1:51" ht="12.75" customHeight="1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</row>
    <row r="722" spans="1:51" ht="12.75" customHeight="1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</row>
    <row r="723" spans="1:51" ht="12.75" customHeight="1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</row>
    <row r="724" spans="1:51" ht="12.75" customHeight="1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</row>
    <row r="725" spans="1:51" ht="12.75" customHeight="1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</row>
    <row r="726" spans="1:51" ht="12.75" customHeight="1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</row>
    <row r="727" spans="1:51" ht="12.75" customHeight="1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</row>
    <row r="728" spans="1:51" ht="12.75" customHeight="1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</row>
    <row r="729" spans="1:51" ht="12.75" customHeight="1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</row>
    <row r="730" spans="1:51" ht="12.75" customHeight="1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</row>
    <row r="731" spans="1:51" ht="12.75" customHeight="1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</row>
    <row r="732" spans="1:51" ht="12.75" customHeight="1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</row>
    <row r="733" spans="1:51" ht="12.75" customHeight="1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</row>
    <row r="734" spans="1:51" ht="12.75" customHeight="1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</row>
    <row r="735" spans="1:51" ht="12.75" customHeight="1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</row>
    <row r="736" spans="1:51" ht="12.75" customHeight="1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</row>
    <row r="737" spans="1:51" ht="12.75" customHeight="1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</row>
    <row r="738" spans="1:51" ht="12.75" customHeight="1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</row>
    <row r="739" spans="1:51" ht="12.75" customHeight="1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</row>
    <row r="740" spans="1:51" ht="12.75" customHeight="1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</row>
    <row r="741" spans="1:51" ht="12.75" customHeight="1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</row>
    <row r="742" spans="1:51" ht="12.75" customHeight="1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</row>
    <row r="743" spans="1:51" ht="12.75" customHeight="1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</row>
    <row r="744" spans="1:51" ht="12.75" customHeight="1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</row>
    <row r="745" spans="1:51" ht="12.75" customHeight="1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</row>
    <row r="746" spans="1:51" ht="12.75" customHeight="1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</row>
    <row r="747" spans="1:51" ht="12.75" customHeight="1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</row>
    <row r="748" spans="1:51" ht="12.75" customHeight="1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</row>
    <row r="749" spans="1:51" ht="12.75" customHeight="1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</row>
    <row r="750" spans="1:51" ht="12.75" customHeight="1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</row>
    <row r="751" spans="1:51" ht="12.75" customHeight="1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</row>
    <row r="752" spans="1:51" ht="12.75" customHeight="1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</row>
    <row r="753" spans="1:51" ht="12.75" customHeight="1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</row>
    <row r="754" spans="1:51" ht="12.75" customHeight="1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</row>
    <row r="755" spans="1:51" ht="12.75" customHeight="1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</row>
    <row r="756" spans="1:51" ht="12.75" customHeight="1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</row>
    <row r="757" spans="1:51" ht="12.75" customHeight="1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</row>
    <row r="758" spans="1:51" ht="12.75" customHeight="1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</row>
    <row r="759" spans="1:51" ht="12.75" customHeight="1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</row>
    <row r="760" spans="1:51" ht="12.75" customHeight="1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</row>
    <row r="761" spans="1:51" ht="12.75" customHeight="1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</row>
    <row r="762" spans="1:51" ht="12.75" customHeight="1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</row>
    <row r="763" spans="1:51" ht="12.75" customHeight="1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</row>
    <row r="764" spans="1:51" ht="12.75" customHeight="1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</row>
    <row r="765" spans="1:51" ht="12.75" customHeight="1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</row>
    <row r="766" spans="1:51" ht="12.75" customHeight="1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</row>
    <row r="767" spans="1:51" ht="12.75" customHeight="1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</row>
    <row r="768" spans="1:51" ht="12.75" customHeight="1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</row>
    <row r="769" spans="1:51" ht="12.75" customHeight="1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</row>
    <row r="770" spans="1:51" ht="12.75" customHeight="1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</row>
    <row r="771" spans="1:51" ht="12.75" customHeight="1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</row>
    <row r="772" spans="1:51" ht="12.75" customHeight="1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</row>
    <row r="773" spans="1:51" ht="12.75" customHeight="1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</row>
    <row r="774" spans="1:51" ht="12.75" customHeight="1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</row>
    <row r="775" spans="1:51" ht="12.75" customHeight="1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</row>
    <row r="776" spans="1:51" ht="12.75" customHeight="1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</row>
    <row r="777" spans="1:51" ht="12.75" customHeight="1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</row>
    <row r="778" spans="1:51" ht="12.75" customHeight="1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</row>
    <row r="779" spans="1:51" ht="12.75" customHeight="1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</row>
    <row r="780" spans="1:51" ht="12.75" customHeight="1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</row>
    <row r="781" spans="1:51" ht="12.75" customHeight="1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</row>
    <row r="782" spans="1:51" ht="12.75" customHeight="1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</row>
    <row r="783" spans="1:51" ht="12.75" customHeight="1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</row>
    <row r="784" spans="1:51" ht="12.75" customHeight="1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</row>
    <row r="785" spans="1:51" ht="12.75" customHeight="1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</row>
    <row r="786" spans="1:51" ht="12.75" customHeight="1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</row>
    <row r="787" spans="1:51" ht="12.75" customHeight="1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</row>
    <row r="788" spans="1:51" ht="12.75" customHeight="1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</row>
    <row r="789" spans="1:51" ht="12.75" customHeight="1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</row>
    <row r="790" spans="1:51" ht="12.75" customHeight="1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</row>
    <row r="791" spans="1:51" ht="12.75" customHeight="1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</row>
    <row r="792" spans="1:51" ht="12.75" customHeight="1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</row>
    <row r="793" spans="1:51" ht="12.75" customHeight="1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</row>
    <row r="794" spans="1:51" ht="12.75" customHeight="1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</row>
    <row r="795" spans="1:51" ht="12.75" customHeight="1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</row>
    <row r="796" spans="1:51" ht="12.75" customHeight="1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</row>
    <row r="797" spans="1:51" ht="12.75" customHeight="1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</row>
    <row r="798" spans="1:51" ht="12.75" customHeight="1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</row>
    <row r="799" spans="1:51" ht="12.75" customHeight="1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</row>
    <row r="800" spans="1:51" ht="12.75" customHeight="1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</row>
    <row r="801" spans="1:51" ht="12.75" customHeight="1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</row>
    <row r="802" spans="1:51" ht="12.75" customHeight="1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</row>
    <row r="803" spans="1:51" ht="12.75" customHeight="1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</row>
    <row r="804" spans="1:51" ht="12.75" customHeight="1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</row>
    <row r="805" spans="1:51" ht="12.75" customHeight="1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</row>
    <row r="806" spans="1:51" ht="12.75" customHeight="1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</row>
    <row r="807" spans="1:51" ht="12.75" customHeight="1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</row>
    <row r="808" spans="1:51" ht="12.75" customHeight="1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</row>
    <row r="809" spans="1:51" ht="12.75" customHeight="1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</row>
    <row r="810" spans="1:51" ht="12.75" customHeight="1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</row>
    <row r="811" spans="1:51" ht="12.75" customHeight="1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</row>
    <row r="812" spans="1:51" ht="12.75" customHeight="1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</row>
    <row r="813" spans="1:51" ht="12.75" customHeight="1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</row>
    <row r="814" spans="1:51" ht="12.75" customHeight="1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</row>
    <row r="815" spans="1:51" ht="12.75" customHeight="1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</row>
    <row r="816" spans="1:51" ht="12.75" customHeight="1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</row>
    <row r="817" spans="1:51" ht="12.75" customHeight="1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</row>
    <row r="818" spans="1:51" ht="12.75" customHeight="1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</row>
    <row r="819" spans="1:51" ht="12.75" customHeight="1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</row>
    <row r="820" spans="1:51" ht="12.75" customHeight="1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</row>
    <row r="821" spans="1:51" ht="12.75" customHeight="1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</row>
    <row r="822" spans="1:51" ht="12.75" customHeight="1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</row>
    <row r="823" spans="1:51" ht="12.75" customHeight="1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</row>
    <row r="824" spans="1:51" ht="12.75" customHeight="1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</row>
    <row r="825" spans="1:51" ht="12.75" customHeight="1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</row>
    <row r="826" spans="1:51" ht="12.75" customHeight="1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</row>
    <row r="827" spans="1:51" ht="12.75" customHeight="1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</row>
    <row r="828" spans="1:51" ht="12.75" customHeight="1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</row>
    <row r="829" spans="1:51" ht="12.75" customHeight="1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</row>
    <row r="830" spans="1:51" ht="12.75" customHeight="1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</row>
    <row r="831" spans="1:51" ht="12.75" customHeight="1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</row>
    <row r="832" spans="1:51" ht="12.75" customHeight="1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</row>
    <row r="833" spans="1:51" ht="12.75" customHeight="1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</row>
    <row r="834" spans="1:51" ht="12.75" customHeight="1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</row>
    <row r="835" spans="1:51" ht="12.75" customHeight="1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</row>
    <row r="836" spans="1:51" ht="12.75" customHeight="1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</row>
    <row r="837" spans="1:51" ht="12.75" customHeight="1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</row>
    <row r="838" spans="1:51" ht="12.75" customHeight="1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</row>
    <row r="839" spans="1:51" ht="12.75" customHeight="1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</row>
    <row r="840" spans="1:51" ht="12.75" customHeight="1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</row>
    <row r="841" spans="1:51" ht="12.75" customHeight="1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</row>
    <row r="842" spans="1:51" ht="12.75" customHeight="1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</row>
    <row r="843" spans="1:51" ht="12.75" customHeight="1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</row>
    <row r="844" spans="1:51" ht="12.75" customHeight="1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</row>
    <row r="845" spans="1:51" ht="12.75" customHeight="1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</row>
    <row r="846" spans="1:51" ht="12.75" customHeight="1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</row>
    <row r="847" spans="1:51" ht="12.75" customHeight="1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</row>
    <row r="848" spans="1:51" ht="12.75" customHeight="1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</row>
    <row r="849" spans="1:51" ht="12.75" customHeight="1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</row>
    <row r="850" spans="1:51" ht="12.75" customHeight="1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</row>
    <row r="851" spans="1:51" ht="12.75" customHeight="1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</row>
    <row r="852" spans="1:51" ht="12.75" customHeight="1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</row>
    <row r="853" spans="1:51" ht="12.75" customHeight="1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</row>
    <row r="854" spans="1:51" ht="12.75" customHeight="1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</row>
    <row r="855" spans="1:51" ht="12.75" customHeight="1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</row>
    <row r="856" spans="1:51" ht="12.75" customHeight="1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</row>
    <row r="857" spans="1:51" ht="12.75" customHeight="1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</row>
    <row r="858" spans="1:51" ht="12.75" customHeight="1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</row>
    <row r="859" spans="1:51" ht="12.75" customHeight="1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</row>
    <row r="860" spans="1:51" ht="12.75" customHeight="1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</row>
    <row r="861" spans="1:51" ht="12.75" customHeight="1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</row>
    <row r="862" spans="1:51" ht="12.75" customHeight="1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</row>
    <row r="863" spans="1:51" ht="12.75" customHeight="1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</row>
    <row r="864" spans="1:51" ht="12.75" customHeight="1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</row>
    <row r="865" spans="1:51" ht="12.75" customHeight="1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</row>
    <row r="866" spans="1:51" ht="12.75" customHeight="1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</row>
    <row r="867" spans="1:51" ht="12.75" customHeight="1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</row>
    <row r="868" spans="1:51" ht="12.75" customHeight="1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</row>
    <row r="869" spans="1:51" ht="12.75" customHeight="1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</row>
    <row r="870" spans="1:51" ht="12.75" customHeight="1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</row>
    <row r="871" spans="1:51" ht="12.75" customHeight="1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</row>
    <row r="872" spans="1:51" ht="12.75" customHeight="1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</row>
    <row r="873" spans="1:51" ht="12.75" customHeight="1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</row>
    <row r="874" spans="1:51" ht="12.75" customHeight="1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</row>
    <row r="875" spans="1:51" ht="12.75" customHeight="1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</row>
    <row r="876" spans="1:51" ht="12.75" customHeight="1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</row>
    <row r="877" spans="1:51" ht="12.75" customHeight="1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</row>
    <row r="878" spans="1:51" ht="12.75" customHeight="1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</row>
    <row r="879" spans="1:51" ht="12.75" customHeight="1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</row>
    <row r="880" spans="1:51" ht="12.75" customHeight="1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</row>
    <row r="881" spans="1:51" ht="12.75" customHeight="1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</row>
    <row r="882" spans="1:51" ht="12.75" customHeight="1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</row>
    <row r="883" spans="1:51" ht="12.75" customHeight="1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</row>
    <row r="884" spans="1:51" ht="12.75" customHeight="1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</row>
    <row r="885" spans="1:51" ht="12.75" customHeight="1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</row>
    <row r="886" spans="1:51" ht="12.75" customHeight="1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</row>
    <row r="887" spans="1:51" ht="12.75" customHeight="1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</row>
    <row r="888" spans="1:51" ht="12.75" customHeight="1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</row>
    <row r="889" spans="1:51" ht="12.75" customHeight="1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</row>
    <row r="890" spans="1:51" ht="12.75" customHeight="1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</row>
    <row r="891" spans="1:51" ht="12.75" customHeight="1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</row>
    <row r="892" spans="1:51" ht="12.75" customHeight="1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</row>
    <row r="893" spans="1:51" ht="12.75" customHeight="1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</row>
    <row r="894" spans="1:51" ht="12.75" customHeight="1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</row>
    <row r="895" spans="1:51" ht="12.75" customHeight="1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</row>
    <row r="896" spans="1:51" ht="12.75" customHeight="1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</row>
    <row r="897" spans="1:51" ht="12.75" customHeight="1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</row>
    <row r="898" spans="1:51" ht="12.75" customHeight="1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</row>
    <row r="899" spans="1:51" ht="12.75" customHeight="1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</row>
    <row r="900" spans="1:51" ht="12.75" customHeight="1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</row>
    <row r="901" spans="1:51" ht="12.75" customHeight="1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</row>
    <row r="902" spans="1:51" ht="12.75" customHeight="1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</row>
    <row r="903" spans="1:51" ht="12.75" customHeight="1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</row>
    <row r="904" spans="1:51" ht="12.75" customHeight="1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</row>
    <row r="905" spans="1:51" ht="12.75" customHeight="1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</row>
    <row r="906" spans="1:51" ht="12.75" customHeight="1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</row>
    <row r="907" spans="1:51" ht="12.75" customHeight="1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</row>
    <row r="908" spans="1:51" ht="12.75" customHeight="1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</row>
    <row r="909" spans="1:51" ht="12.75" customHeight="1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</row>
    <row r="910" spans="1:51" ht="12.75" customHeight="1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</row>
    <row r="911" spans="1:51" ht="12.75" customHeight="1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</row>
    <row r="912" spans="1:51" ht="12.75" customHeight="1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</row>
    <row r="913" spans="1:51" ht="12.75" customHeight="1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</row>
    <row r="914" spans="1:51" ht="12.75" customHeight="1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</row>
    <row r="915" spans="1:51" ht="12.75" customHeight="1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</row>
    <row r="916" spans="1:51" ht="12.75" customHeight="1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</row>
    <row r="917" spans="1:51" ht="12.75" customHeight="1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</row>
    <row r="918" spans="1:51" ht="12.75" customHeight="1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</row>
    <row r="919" spans="1:51" ht="12.75" customHeight="1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</row>
    <row r="920" spans="1:51" ht="12.75" customHeight="1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</row>
    <row r="921" spans="1:51" ht="12.75" customHeight="1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</row>
    <row r="922" spans="1:51" ht="12.75" customHeight="1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</row>
    <row r="923" spans="1:51" ht="12.75" customHeight="1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</row>
    <row r="924" spans="1:51" ht="12.75" customHeight="1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</row>
    <row r="925" spans="1:51" ht="12.75" customHeight="1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</row>
    <row r="926" spans="1:51" ht="12.75" customHeight="1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</row>
    <row r="927" spans="1:51" ht="12.75" customHeight="1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</row>
    <row r="928" spans="1:51" ht="12.75" customHeight="1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</row>
    <row r="929" spans="1:51" ht="12.75" customHeight="1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</row>
    <row r="930" spans="1:51" ht="12.75" customHeight="1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</row>
    <row r="931" spans="1:51" ht="12.75" customHeight="1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</row>
    <row r="932" spans="1:51" ht="12.75" customHeight="1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</row>
    <row r="933" spans="1:51" ht="12.75" customHeight="1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</row>
    <row r="934" spans="1:51" ht="12.75" customHeight="1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</row>
    <row r="935" spans="1:51" ht="12.75" customHeight="1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</row>
    <row r="936" spans="1:51" ht="12.75" customHeight="1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</row>
    <row r="937" spans="1:51" ht="12.75" customHeight="1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</row>
    <row r="938" spans="1:51" ht="12.75" customHeight="1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</row>
    <row r="939" spans="1:51" ht="12.75" customHeight="1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</row>
    <row r="940" spans="1:51" ht="12.75" customHeight="1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</row>
    <row r="941" spans="1:51" ht="12.75" customHeight="1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</row>
    <row r="942" spans="1:51" ht="12.75" customHeight="1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</row>
    <row r="943" spans="1:51" ht="12.75" customHeight="1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</row>
    <row r="944" spans="1:51" ht="12.75" customHeight="1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</row>
    <row r="945" spans="1:51" ht="12.75" customHeight="1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</row>
    <row r="946" spans="1:51" ht="12.75" customHeight="1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</row>
    <row r="947" spans="1:51" ht="12.75" customHeight="1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</row>
    <row r="948" spans="1:51" ht="12.75" customHeight="1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</row>
    <row r="949" spans="1:51" ht="12.75" customHeight="1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</row>
    <row r="950" spans="1:51" ht="12.75" customHeight="1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</row>
    <row r="951" spans="1:51" ht="12.75" customHeight="1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</row>
    <row r="952" spans="1:51" ht="12.75" customHeight="1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</row>
    <row r="953" spans="1:51" ht="12.75" customHeight="1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</row>
    <row r="954" spans="1:51" ht="12.75" customHeight="1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</row>
    <row r="955" spans="1:51" ht="12.75" customHeight="1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</row>
    <row r="956" spans="1:51" ht="12.75" customHeight="1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</row>
    <row r="957" spans="1:51" ht="12.75" customHeight="1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</row>
    <row r="958" spans="1:51" ht="12.75" customHeight="1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</row>
    <row r="959" spans="1:51" ht="12.75" customHeight="1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</row>
    <row r="960" spans="1:51" ht="12.75" customHeight="1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</row>
    <row r="961" spans="1:51" ht="12.75" customHeight="1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</row>
    <row r="962" spans="1:51" ht="12.75" customHeight="1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</row>
    <row r="963" spans="1:51" ht="12.75" customHeight="1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</row>
    <row r="964" spans="1:51" ht="12.75" customHeight="1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</row>
    <row r="965" spans="1:51" ht="12.75" customHeight="1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</row>
    <row r="966" spans="1:51" ht="12.75" customHeight="1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</row>
    <row r="967" spans="1:51" ht="12.75" customHeight="1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</row>
    <row r="968" spans="1:51" ht="12.75" customHeight="1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</row>
    <row r="969" spans="1:51" ht="12.75" customHeight="1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</row>
    <row r="970" spans="1:51" ht="12.75" customHeight="1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</row>
    <row r="971" spans="1:51" ht="12.75" customHeight="1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</row>
    <row r="972" spans="1:51" ht="12.75" customHeight="1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</row>
    <row r="973" spans="1:51" ht="12.75" customHeight="1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</row>
    <row r="974" spans="1:51" ht="12.75" customHeight="1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</row>
    <row r="975" spans="1:51" ht="12.75" customHeight="1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</row>
    <row r="976" spans="1:51" ht="12.75" customHeight="1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</row>
    <row r="977" spans="1:51" ht="12.75" customHeight="1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</row>
    <row r="978" spans="1:51" ht="12.75" customHeight="1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</row>
    <row r="979" spans="1:51" ht="12.75" customHeight="1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</row>
    <row r="980" spans="1:51" ht="12.75" customHeight="1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</row>
    <row r="981" spans="1:51" ht="12.75" customHeight="1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</row>
    <row r="982" spans="1:51" ht="12.75" customHeight="1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</row>
    <row r="983" spans="1:51" ht="12.75" customHeight="1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</row>
    <row r="984" spans="1:51" ht="12.75" customHeight="1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</row>
    <row r="985" spans="1:51" ht="12.75" customHeight="1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</row>
    <row r="986" spans="1:51" ht="12.75" customHeight="1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</row>
    <row r="987" spans="1:51" ht="12.75" customHeight="1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</row>
    <row r="988" spans="1:51" ht="12.75" customHeight="1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</row>
    <row r="989" spans="1:51" ht="12.75" customHeight="1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</row>
    <row r="990" spans="1:51" ht="12.75" customHeight="1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</row>
    <row r="991" spans="1:51" ht="12.75" customHeight="1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</row>
    <row r="992" spans="1:51" ht="12.75" customHeight="1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</row>
    <row r="993" spans="1:51" ht="12.75" customHeight="1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</row>
    <row r="994" spans="1:51" ht="12.75" customHeight="1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</row>
    <row r="995" spans="1:51" ht="12.75" customHeight="1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</row>
    <row r="996" spans="1:51" ht="12.75" customHeight="1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</row>
    <row r="997" spans="1:51" ht="12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6"/>
      <c r="AN997" s="66"/>
      <c r="AO997" s="66"/>
      <c r="AP997" s="66"/>
      <c r="AQ997" s="66"/>
      <c r="AR997" s="66"/>
      <c r="AS997" s="66"/>
      <c r="AT997" s="66"/>
      <c r="AU997" s="66"/>
      <c r="AV997" s="66"/>
      <c r="AW997" s="66"/>
      <c r="AX997" s="66"/>
      <c r="AY997" s="66"/>
    </row>
    <row r="998" spans="1:51" ht="12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6"/>
      <c r="AN998" s="66"/>
      <c r="AO998" s="66"/>
      <c r="AP998" s="66"/>
      <c r="AQ998" s="66"/>
      <c r="AR998" s="66"/>
      <c r="AS998" s="66"/>
      <c r="AT998" s="66"/>
      <c r="AU998" s="66"/>
      <c r="AV998" s="66"/>
      <c r="AW998" s="66"/>
      <c r="AX998" s="66"/>
      <c r="AY998" s="66"/>
    </row>
    <row r="999" spans="1:51" ht="12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6"/>
      <c r="AN999" s="66"/>
      <c r="AO999" s="66"/>
      <c r="AP999" s="66"/>
      <c r="AQ999" s="66"/>
      <c r="AR999" s="66"/>
      <c r="AS999" s="66"/>
      <c r="AT999" s="66"/>
      <c r="AU999" s="66"/>
      <c r="AV999" s="66"/>
      <c r="AW999" s="66"/>
      <c r="AX999" s="66"/>
      <c r="AY999" s="66"/>
    </row>
    <row r="1000" spans="1:51" ht="12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6"/>
      <c r="AN1000" s="66"/>
      <c r="AO1000" s="66"/>
      <c r="AP1000" s="66"/>
      <c r="AQ1000" s="66"/>
      <c r="AR1000" s="66"/>
      <c r="AS1000" s="66"/>
      <c r="AT1000" s="66"/>
      <c r="AU1000" s="66"/>
      <c r="AV1000" s="66"/>
      <c r="AW1000" s="66"/>
      <c r="AX1000" s="66"/>
      <c r="AY1000" s="66"/>
    </row>
  </sheetData>
  <conditionalFormatting sqref="C2">
    <cfRule type="expression" dxfId="52" priority="1">
      <formula>B2="✖"</formula>
    </cfRule>
  </conditionalFormatting>
  <conditionalFormatting sqref="D2:D11">
    <cfRule type="expression" dxfId="51" priority="2">
      <formula>C2="✖"</formula>
    </cfRule>
  </conditionalFormatting>
  <conditionalFormatting sqref="E2:E9">
    <cfRule type="expression" dxfId="50" priority="3">
      <formula>D2="✖"</formula>
    </cfRule>
  </conditionalFormatting>
  <conditionalFormatting sqref="F2:F9">
    <cfRule type="expression" dxfId="49" priority="4">
      <formula>E2="✖"</formula>
    </cfRule>
  </conditionalFormatting>
  <conditionalFormatting sqref="G2:G16">
    <cfRule type="expression" dxfId="48" priority="5">
      <formula>F2="✖"</formula>
    </cfRule>
  </conditionalFormatting>
  <conditionalFormatting sqref="H2:H10">
    <cfRule type="expression" dxfId="47" priority="6">
      <formula>G2="✖"</formula>
    </cfRule>
  </conditionalFormatting>
  <conditionalFormatting sqref="H20">
    <cfRule type="expression" dxfId="46" priority="7">
      <formula>G20="✖"</formula>
    </cfRule>
  </conditionalFormatting>
  <conditionalFormatting sqref="E10:E20">
    <cfRule type="expression" dxfId="45" priority="8">
      <formula>D10="✖"</formula>
    </cfRule>
  </conditionalFormatting>
  <conditionalFormatting sqref="F10:F20">
    <cfRule type="expression" dxfId="44" priority="9">
      <formula>E10="✖"</formula>
    </cfRule>
  </conditionalFormatting>
  <conditionalFormatting sqref="G17:G20">
    <cfRule type="expression" dxfId="43" priority="10">
      <formula>F17="✖"</formula>
    </cfRule>
  </conditionalFormatting>
  <conditionalFormatting sqref="I2:I15">
    <cfRule type="expression" dxfId="42" priority="11">
      <formula>H2="✖"</formula>
    </cfRule>
  </conditionalFormatting>
  <conditionalFormatting sqref="I18:I20">
    <cfRule type="expression" dxfId="41" priority="12">
      <formula>H18="✖"</formula>
    </cfRule>
  </conditionalFormatting>
  <conditionalFormatting sqref="J2:J17">
    <cfRule type="expression" dxfId="40" priority="13">
      <formula>I2="✖"</formula>
    </cfRule>
  </conditionalFormatting>
  <conditionalFormatting sqref="K2:K17">
    <cfRule type="expression" dxfId="39" priority="14">
      <formula>J2="✖"</formula>
    </cfRule>
  </conditionalFormatting>
  <conditionalFormatting sqref="K20">
    <cfRule type="expression" dxfId="38" priority="15">
      <formula>J20="✖"</formula>
    </cfRule>
  </conditionalFormatting>
  <conditionalFormatting sqref="L2:L19">
    <cfRule type="expression" dxfId="37" priority="16">
      <formula>K2="✖"</formula>
    </cfRule>
  </conditionalFormatting>
  <conditionalFormatting sqref="L20">
    <cfRule type="expression" dxfId="36" priority="17">
      <formula>K20="✖"</formula>
    </cfRule>
  </conditionalFormatting>
  <conditionalFormatting sqref="M2:O2">
    <cfRule type="expression" dxfId="35" priority="18">
      <formula>L2="✖"</formula>
    </cfRule>
  </conditionalFormatting>
  <conditionalFormatting sqref="M3:M20">
    <cfRule type="expression" dxfId="34" priority="19">
      <formula>L3="✖"</formula>
    </cfRule>
  </conditionalFormatting>
  <conditionalFormatting sqref="N3:O20">
    <cfRule type="expression" dxfId="33" priority="20">
      <formula>M3="✖"</formula>
    </cfRule>
  </conditionalFormatting>
  <conditionalFormatting sqref="P2:Q11">
    <cfRule type="expression" dxfId="32" priority="21">
      <formula>O2="✖"</formula>
    </cfRule>
  </conditionalFormatting>
  <conditionalFormatting sqref="P19:Q20 R20:S20">
    <cfRule type="expression" dxfId="31" priority="22">
      <formula>O19="✖"</formula>
    </cfRule>
  </conditionalFormatting>
  <conditionalFormatting sqref="S2:S3">
    <cfRule type="expression" dxfId="30" priority="23">
      <formula>R2="✖"</formula>
    </cfRule>
  </conditionalFormatting>
  <conditionalFormatting sqref="S7:S19">
    <cfRule type="expression" dxfId="29" priority="24">
      <formula>R7="✖"</formula>
    </cfRule>
  </conditionalFormatting>
  <conditionalFormatting sqref="T2:T6">
    <cfRule type="expression" dxfId="28" priority="25">
      <formula>S2="✖"</formula>
    </cfRule>
  </conditionalFormatting>
  <conditionalFormatting sqref="T12:T20">
    <cfRule type="expression" dxfId="27" priority="26">
      <formula>S12="✖"</formula>
    </cfRule>
  </conditionalFormatting>
  <conditionalFormatting sqref="U12:U20">
    <cfRule type="expression" dxfId="26" priority="27">
      <formula>T12="✖"</formula>
    </cfRule>
  </conditionalFormatting>
  <conditionalFormatting sqref="U2:U6">
    <cfRule type="expression" dxfId="25" priority="28">
      <formula>T2="✖"</formula>
    </cfRule>
  </conditionalFormatting>
  <conditionalFormatting sqref="V2:V12">
    <cfRule type="expression" dxfId="24" priority="29">
      <formula>U2="✖"</formula>
    </cfRule>
  </conditionalFormatting>
  <conditionalFormatting sqref="V13:V20">
    <cfRule type="expression" dxfId="23" priority="30">
      <formula>U13="✖"</formula>
    </cfRule>
  </conditionalFormatting>
  <conditionalFormatting sqref="W2:W6">
    <cfRule type="expression" dxfId="22" priority="31">
      <formula>V2="✖"</formula>
    </cfRule>
  </conditionalFormatting>
  <conditionalFormatting sqref="W16:W20 X20">
    <cfRule type="expression" dxfId="21" priority="32">
      <formula>V16="✖"</formula>
    </cfRule>
  </conditionalFormatting>
  <conditionalFormatting sqref="Y2:Y3">
    <cfRule type="expression" dxfId="20" priority="33">
      <formula>X2="✖"</formula>
    </cfRule>
  </conditionalFormatting>
  <conditionalFormatting sqref="Y7:Y20">
    <cfRule type="expression" dxfId="19" priority="34">
      <formula>X7="✖"</formula>
    </cfRule>
  </conditionalFormatting>
  <conditionalFormatting sqref="Z2:Z6">
    <cfRule type="expression" dxfId="18" priority="35">
      <formula>Y2="✖"</formula>
    </cfRule>
  </conditionalFormatting>
  <conditionalFormatting sqref="Z12:Z20">
    <cfRule type="expression" dxfId="17" priority="36">
      <formula>Y12="✖"</formula>
    </cfRule>
  </conditionalFormatting>
  <conditionalFormatting sqref="AA12:AA20">
    <cfRule type="expression" dxfId="16" priority="37">
      <formula>Z12="✖"</formula>
    </cfRule>
  </conditionalFormatting>
  <conditionalFormatting sqref="AA2:AA6">
    <cfRule type="expression" dxfId="15" priority="38">
      <formula>Z2="✖"</formula>
    </cfRule>
  </conditionalFormatting>
  <conditionalFormatting sqref="AB2:AB11">
    <cfRule type="expression" dxfId="14" priority="39">
      <formula>AA2="✖"</formula>
    </cfRule>
  </conditionalFormatting>
  <conditionalFormatting sqref="AB12:AB20">
    <cfRule type="expression" dxfId="13" priority="40">
      <formula>AA12="✖"</formula>
    </cfRule>
  </conditionalFormatting>
  <conditionalFormatting sqref="AC16:AC20">
    <cfRule type="expression" dxfId="12" priority="41">
      <formula>AB16="✖"</formula>
    </cfRule>
  </conditionalFormatting>
  <conditionalFormatting sqref="AC2:AC6">
    <cfRule type="expression" dxfId="11" priority="42">
      <formula>AB2="✖"</formula>
    </cfRule>
  </conditionalFormatting>
  <conditionalFormatting sqref="AD2:AF3">
    <cfRule type="expression" dxfId="10" priority="43">
      <formula>AC2="✖"</formula>
    </cfRule>
  </conditionalFormatting>
  <conditionalFormatting sqref="AD20:AF20">
    <cfRule type="expression" dxfId="9" priority="44">
      <formula>AC20="✖"</formula>
    </cfRule>
  </conditionalFormatting>
  <conditionalFormatting sqref="AG20 AH19:AH20">
    <cfRule type="expression" dxfId="8" priority="45">
      <formula>AF19="✖"</formula>
    </cfRule>
  </conditionalFormatting>
  <conditionalFormatting sqref="AH2:AH6">
    <cfRule type="expression" dxfId="7" priority="46">
      <formula>AG2="✖"</formula>
    </cfRule>
  </conditionalFormatting>
  <conditionalFormatting sqref="AI2:AI18">
    <cfRule type="expression" dxfId="6" priority="47">
      <formula>AH2="✖"</formula>
    </cfRule>
  </conditionalFormatting>
  <conditionalFormatting sqref="AI19:AI20">
    <cfRule type="expression" dxfId="5" priority="48">
      <formula>AH19="✖"</formula>
    </cfRule>
  </conditionalFormatting>
  <conditionalFormatting sqref="AJ2:AJ18">
    <cfRule type="expression" dxfId="4" priority="49">
      <formula>AI2="✖"</formula>
    </cfRule>
  </conditionalFormatting>
  <conditionalFormatting sqref="AJ19:AJ20">
    <cfRule type="expression" dxfId="3" priority="50">
      <formula>AI19="✖"</formula>
    </cfRule>
  </conditionalFormatting>
  <conditionalFormatting sqref="AK16:AK20">
    <cfRule type="expression" dxfId="2" priority="51">
      <formula>AJ16="✖"</formula>
    </cfRule>
  </conditionalFormatting>
  <conditionalFormatting sqref="AK2:AK15">
    <cfRule type="expression" dxfId="1" priority="52">
      <formula>AJ2="✖"</formula>
    </cfRule>
  </conditionalFormatting>
  <conditionalFormatting sqref="D20">
    <cfRule type="expression" dxfId="0" priority="53">
      <formula>C20="✖"</formula>
    </cfRule>
  </conditionalFormatting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Formulário Anual 2024</vt:lpstr>
      <vt:lpstr>Formulário 1º Bim</vt:lpstr>
      <vt:lpstr>Formulário 2º Bim</vt:lpstr>
      <vt:lpstr>Formulário 3º Bim</vt:lpstr>
      <vt:lpstr>Formulário 4º Bim</vt:lpstr>
      <vt:lpstr>Tabela de Produtos Anual</vt:lpstr>
      <vt:lpstr>Tabela de Produtos Bimestral</vt:lpstr>
      <vt:lpstr>Check Anual x Bimestral</vt:lpstr>
      <vt:lpstr>Tab_Aux</vt:lpstr>
      <vt:lpstr>cálculos Anual</vt:lpstr>
      <vt:lpstr>cálculos 1º Bim</vt:lpstr>
      <vt:lpstr>cálculos 2º Bim</vt:lpstr>
      <vt:lpstr>cálculos 3º Bim</vt:lpstr>
      <vt:lpstr>cálculos 4º Bim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Monise Cristina Macedo</dc:creator>
  <cp:lastModifiedBy>Andre Henrique Rodrigues da Silva</cp:lastModifiedBy>
  <dcterms:created xsi:type="dcterms:W3CDTF">2020-07-23T14:33:14Z</dcterms:created>
  <dcterms:modified xsi:type="dcterms:W3CDTF">2023-09-05T13:33:06Z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0x010100B6224C6DBDD05F4D88DA1EB1AB851678</vt:lpwstr>
  </property>
  <property fmtid="{D5CDD505-2E9C-101B-9397-08002B2CF9AE}" pid="3" name="Order">
    <vt:r8>2900</vt:r8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</Properties>
</file>