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ssoal\Familia\Eu\ENI\EDIT\202501 Data Science\MÓDULO 3 - EXPLORATORY DATA ANALYTICS\AULA 3\"/>
    </mc:Choice>
  </mc:AlternateContent>
  <xr:revisionPtr revIDLastSave="0" documentId="13_ncr:1_{0E099A19-79DC-4ABC-B03A-E4A17D15FBBD}" xr6:coauthVersionLast="47" xr6:coauthVersionMax="47" xr10:uidLastSave="{00000000-0000-0000-0000-000000000000}"/>
  <bookViews>
    <workbookView xWindow="-120" yWindow="-120" windowWidth="29040" windowHeight="15720" tabRatio="847" xr2:uid="{E55DF54A-6759-4FF6-AEF9-943780EE4977}"/>
  </bookViews>
  <sheets>
    <sheet name="Dados Originais" sheetId="3" r:id="rId1"/>
    <sheet name="Dados Transf Min-Max" sheetId="4" r:id="rId2"/>
    <sheet name="Dados Transf Logaritmo" sheetId="5" r:id="rId3"/>
    <sheet name="EXTRA - Interpretação dos Peso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7" l="1"/>
  <c r="N18" i="7" s="1"/>
  <c r="N4" i="7"/>
  <c r="N6" i="7" s="1"/>
  <c r="N3" i="7"/>
  <c r="A26" i="7"/>
  <c r="A25" i="7"/>
  <c r="A24" i="7"/>
  <c r="A23" i="7"/>
  <c r="A22" i="7"/>
  <c r="A21" i="7"/>
  <c r="A20" i="7"/>
  <c r="A19" i="7"/>
  <c r="A18" i="7"/>
  <c r="A17" i="7"/>
  <c r="C16" i="7"/>
  <c r="B16" i="7"/>
  <c r="A16" i="7"/>
  <c r="C14" i="7"/>
  <c r="B14" i="7"/>
  <c r="C13" i="7"/>
  <c r="C19" i="7" s="1"/>
  <c r="B13" i="7"/>
  <c r="B26" i="7" s="1"/>
  <c r="C18" i="4"/>
  <c r="C24" i="5"/>
  <c r="C23" i="5"/>
  <c r="C22" i="5"/>
  <c r="C21" i="5"/>
  <c r="C20" i="5"/>
  <c r="C19" i="5"/>
  <c r="C18" i="5"/>
  <c r="C17" i="5"/>
  <c r="C16" i="5"/>
  <c r="C15" i="5"/>
  <c r="B24" i="5"/>
  <c r="B23" i="5"/>
  <c r="B22" i="5"/>
  <c r="B21" i="5"/>
  <c r="B20" i="5"/>
  <c r="B19" i="5"/>
  <c r="B18" i="5"/>
  <c r="B17" i="5"/>
  <c r="B16" i="5"/>
  <c r="B15" i="5"/>
  <c r="A24" i="5"/>
  <c r="A23" i="5"/>
  <c r="A22" i="5"/>
  <c r="A21" i="5"/>
  <c r="A20" i="5"/>
  <c r="A19" i="5"/>
  <c r="A18" i="5"/>
  <c r="A17" i="5"/>
  <c r="A16" i="5"/>
  <c r="A15" i="5"/>
  <c r="C14" i="5"/>
  <c r="B14" i="5"/>
  <c r="A14" i="5"/>
  <c r="E11" i="5"/>
  <c r="E10" i="5"/>
  <c r="E9" i="5"/>
  <c r="E8" i="5"/>
  <c r="E7" i="5"/>
  <c r="E6" i="5"/>
  <c r="E5" i="5"/>
  <c r="E4" i="5"/>
  <c r="E3" i="5"/>
  <c r="E2" i="5"/>
  <c r="E20" i="4"/>
  <c r="E22" i="4"/>
  <c r="E3" i="3"/>
  <c r="A26" i="4"/>
  <c r="A25" i="4"/>
  <c r="A24" i="4"/>
  <c r="A23" i="4"/>
  <c r="A22" i="4"/>
  <c r="A21" i="4"/>
  <c r="A20" i="4"/>
  <c r="A19" i="4"/>
  <c r="A18" i="4"/>
  <c r="A17" i="4"/>
  <c r="B16" i="4"/>
  <c r="C16" i="4"/>
  <c r="A16" i="4"/>
  <c r="C14" i="4"/>
  <c r="B14" i="4"/>
  <c r="C13" i="4"/>
  <c r="C20" i="4" s="1"/>
  <c r="B13" i="4"/>
  <c r="B19" i="4" s="1"/>
  <c r="E11" i="4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2" i="3"/>
  <c r="M19" i="7" l="1"/>
  <c r="N19" i="7" s="1"/>
  <c r="N21" i="7"/>
  <c r="O21" i="7" s="1"/>
  <c r="B17" i="7"/>
  <c r="B19" i="7"/>
  <c r="B21" i="7"/>
  <c r="B23" i="7"/>
  <c r="B25" i="7"/>
  <c r="C21" i="7"/>
  <c r="C17" i="7"/>
  <c r="C23" i="7"/>
  <c r="B18" i="7"/>
  <c r="B20" i="7"/>
  <c r="B22" i="7"/>
  <c r="B24" i="7"/>
  <c r="C25" i="7"/>
  <c r="C18" i="7"/>
  <c r="C20" i="7"/>
  <c r="C22" i="7"/>
  <c r="C24" i="7"/>
  <c r="C26" i="7"/>
  <c r="E24" i="5"/>
  <c r="B20" i="4"/>
  <c r="B21" i="4"/>
  <c r="B22" i="4"/>
  <c r="B23" i="4"/>
  <c r="B24" i="4"/>
  <c r="B17" i="4"/>
  <c r="B25" i="4"/>
  <c r="B18" i="4"/>
  <c r="B26" i="4"/>
  <c r="C21" i="4"/>
  <c r="C22" i="4"/>
  <c r="C23" i="4"/>
  <c r="C24" i="4"/>
  <c r="C17" i="4"/>
  <c r="E17" i="4" s="1"/>
  <c r="C25" i="4"/>
  <c r="E25" i="4" s="1"/>
  <c r="C26" i="4"/>
  <c r="C19" i="4"/>
  <c r="E19" i="5" l="1"/>
  <c r="E16" i="5"/>
  <c r="E17" i="5"/>
  <c r="E15" i="5"/>
  <c r="E18" i="5"/>
  <c r="E23" i="5"/>
  <c r="E22" i="5"/>
  <c r="E21" i="5"/>
  <c r="E20" i="5"/>
  <c r="E19" i="4"/>
  <c r="E24" i="4"/>
  <c r="E21" i="4"/>
  <c r="E23" i="4"/>
  <c r="E26" i="4"/>
  <c r="E18" i="4"/>
</calcChain>
</file>

<file path=xl/sharedStrings.xml><?xml version="1.0" encoding="utf-8"?>
<sst xmlns="http://schemas.openxmlformats.org/spreadsheetml/2006/main" count="36" uniqueCount="15">
  <si>
    <t>Idade</t>
  </si>
  <si>
    <t>Min</t>
  </si>
  <si>
    <t>Max</t>
  </si>
  <si>
    <t>Salário Anual</t>
  </si>
  <si>
    <t>Obs.</t>
  </si>
  <si>
    <t>Distancia à Obs. 1</t>
  </si>
  <si>
    <t>Segundo a distância euclidiana, uma das distâncias mais comuns, a observação mais próxima da observação 1 (no gráfico a laranja), é a observação 4 (no gráfico a verde).
Mas não nos parece ser realmente assim. 
O que está a acontecer é que a escala da dimensão (ou variável) Salário Anual está a influenciar o cálculo da distancia, por tomar valores mais elevados.</t>
  </si>
  <si>
    <t>Podemos verificar que a transformação Min-Max não influênciou a distribuição dos pontos no espaço, ou seja, a relação entre as observações foi mantida, apesar do ajuste nas escalas.
Verificamos agora que o ponto mais perto da observação 1 (a laranja no gráfico) é a observação 5 (a verde no gráfico), o que nos parece fazer mais sentido.</t>
  </si>
  <si>
    <t>Podemos verificar que a transformação Log influênciou um pouco a distribuição dos pontos no espaço, ou seja, alguns pontos ficaram mais próximos e outros mais afastado, com respeito à distrbuição inicial.
Ainda assim, a conclusão com respeito à observação mais próxima da observação 1 (a laranja no gráfico) é a observação 5 (a verde no gráfico), coerente com a conclusão com a transformação Min-Max.</t>
  </si>
  <si>
    <r>
      <t xml:space="preserve">Por cada 1 de idade adicional, o salário anual tende a subir </t>
    </r>
    <r>
      <rPr>
        <b/>
        <sz val="11"/>
        <color theme="1"/>
        <rFont val="Aptos Narrow"/>
        <family val="2"/>
        <scheme val="minor"/>
      </rPr>
      <t>738,84</t>
    </r>
    <r>
      <rPr>
        <sz val="11"/>
        <color theme="1"/>
        <rFont val="Aptos Narrow"/>
        <family val="2"/>
        <scheme val="minor"/>
      </rPr>
      <t>€</t>
    </r>
  </si>
  <si>
    <t>Dif.</t>
  </si>
  <si>
    <r>
      <t xml:space="preserve">Salário Anual </t>
    </r>
    <r>
      <rPr>
        <sz val="11"/>
        <color rgb="FFFF0000"/>
        <rFont val="Aptos Narrow"/>
        <family val="2"/>
        <scheme val="minor"/>
      </rPr>
      <t>ESTIMADO</t>
    </r>
  </si>
  <si>
    <t xml:space="preserve">Multiplicando o incremento obtido no modelo ajustado pela amplitude dos valores da target, obtemos uma aproximação para o incremento original. </t>
  </si>
  <si>
    <t>y = f(X)</t>
  </si>
  <si>
    <t>y= f(log(X))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</si>
</sst>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"/>
    <numFmt numFmtId="165" formatCode="#,##0\ &quot;€&quot;"/>
    <numFmt numFmtId="166" formatCode="0.0000"/>
    <numFmt numFmtId="167" formatCode="0.000"/>
    <numFmt numFmtId="168" formatCode="0.0"/>
    <numFmt numFmtId="169" formatCode="0.0000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0" fontId="3" fillId="3" borderId="1" xfId="0" applyFont="1" applyFill="1" applyBorder="1"/>
    <xf numFmtId="165" fontId="3" fillId="3" borderId="1" xfId="0" applyNumberFormat="1" applyFont="1" applyFill="1" applyBorder="1"/>
    <xf numFmtId="165" fontId="3" fillId="0" borderId="0" xfId="0" applyNumberFormat="1" applyFont="1"/>
    <xf numFmtId="0" fontId="0" fillId="4" borderId="1" xfId="0" applyFill="1" applyBorder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" fontId="0" fillId="2" borderId="1" xfId="0" applyNumberFormat="1" applyFill="1" applyBorder="1"/>
    <xf numFmtId="167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Border="1"/>
    <xf numFmtId="1" fontId="0" fillId="0" borderId="1" xfId="0" applyNumberFormat="1" applyBorder="1"/>
    <xf numFmtId="0" fontId="0" fillId="5" borderId="0" xfId="0" applyFill="1"/>
    <xf numFmtId="0" fontId="0" fillId="6" borderId="1" xfId="0" applyFill="1" applyBorder="1"/>
    <xf numFmtId="1" fontId="0" fillId="6" borderId="1" xfId="0" applyNumberFormat="1" applyFill="1" applyBorder="1"/>
    <xf numFmtId="165" fontId="0" fillId="6" borderId="1" xfId="0" applyNumberFormat="1" applyFill="1" applyBorder="1"/>
    <xf numFmtId="2" fontId="0" fillId="4" borderId="1" xfId="0" applyNumberFormat="1" applyFill="1" applyBorder="1"/>
    <xf numFmtId="164" fontId="0" fillId="6" borderId="1" xfId="0" applyNumberFormat="1" applyFill="1" applyBorder="1"/>
    <xf numFmtId="169" fontId="0" fillId="6" borderId="1" xfId="0" applyNumberFormat="1" applyFill="1" applyBorder="1"/>
    <xf numFmtId="166" fontId="0" fillId="6" borderId="1" xfId="0" applyNumberFormat="1" applyFill="1" applyBorder="1"/>
    <xf numFmtId="0" fontId="0" fillId="0" borderId="0" xfId="0" applyAlignment="1">
      <alignment horizontal="right" indent="1"/>
    </xf>
    <xf numFmtId="164" fontId="3" fillId="7" borderId="1" xfId="0" applyNumberFormat="1" applyFont="1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7" borderId="1" xfId="0" applyFont="1" applyFill="1" applyBorder="1"/>
    <xf numFmtId="165" fontId="3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29-4FA6-BBDD-0D4383B97BE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229-4FA6-BBDD-0D4383B97BE9}"/>
              </c:ext>
            </c:extLst>
          </c:dPt>
          <c:xVal>
            <c:numRef>
              <c:f>'Dados Originais'!$B$2:$B$11</c:f>
              <c:numCache>
                <c:formatCode>General</c:formatCode>
                <c:ptCount val="10"/>
                <c:pt idx="0">
                  <c:v>23</c:v>
                </c:pt>
                <c:pt idx="1">
                  <c:v>55</c:v>
                </c:pt>
                <c:pt idx="2">
                  <c:v>44</c:v>
                </c:pt>
                <c:pt idx="3">
                  <c:v>84</c:v>
                </c:pt>
                <c:pt idx="4">
                  <c:v>35</c:v>
                </c:pt>
                <c:pt idx="5">
                  <c:v>25</c:v>
                </c:pt>
                <c:pt idx="6">
                  <c:v>47</c:v>
                </c:pt>
                <c:pt idx="7">
                  <c:v>66</c:v>
                </c:pt>
                <c:pt idx="8">
                  <c:v>47</c:v>
                </c:pt>
                <c:pt idx="9">
                  <c:v>35</c:v>
                </c:pt>
              </c:numCache>
            </c:numRef>
          </c:xVal>
          <c:yVal>
            <c:numRef>
              <c:f>'Dados Originais'!$C$2:$C$11</c:f>
              <c:numCache>
                <c:formatCode>#\ ##0\ "€"</c:formatCode>
                <c:ptCount val="10"/>
                <c:pt idx="0">
                  <c:v>150000</c:v>
                </c:pt>
                <c:pt idx="1">
                  <c:v>50000</c:v>
                </c:pt>
                <c:pt idx="2">
                  <c:v>35000</c:v>
                </c:pt>
                <c:pt idx="3">
                  <c:v>145000</c:v>
                </c:pt>
                <c:pt idx="4">
                  <c:v>70000</c:v>
                </c:pt>
                <c:pt idx="5">
                  <c:v>25000</c:v>
                </c:pt>
                <c:pt idx="6">
                  <c:v>60000</c:v>
                </c:pt>
                <c:pt idx="7">
                  <c:v>75000</c:v>
                </c:pt>
                <c:pt idx="8">
                  <c:v>37000</c:v>
                </c:pt>
                <c:pt idx="9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9-4FA6-BBDD-0D4383B9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480"/>
        <c:axId val="54656960"/>
      </c:scatterChart>
      <c:valAx>
        <c:axId val="546564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960"/>
        <c:crosses val="autoZero"/>
        <c:crossBetween val="midCat"/>
      </c:valAx>
      <c:valAx>
        <c:axId val="5465696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358-41EC-9333-22DA4548588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358-41EC-9333-22DA4548588D}"/>
              </c:ext>
            </c:extLst>
          </c:dPt>
          <c:xVal>
            <c:numRef>
              <c:f>'Dados Transf Min-Max'!$B$17:$B$26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0.52459016393442626</c:v>
                </c:pt>
                <c:pt idx="2">
                  <c:v>0.34426229508196721</c:v>
                </c:pt>
                <c:pt idx="3" formatCode="General">
                  <c:v>1</c:v>
                </c:pt>
                <c:pt idx="4">
                  <c:v>0.19672131147540983</c:v>
                </c:pt>
                <c:pt idx="5">
                  <c:v>3.2786885245901641E-2</c:v>
                </c:pt>
                <c:pt idx="6">
                  <c:v>0.39344262295081966</c:v>
                </c:pt>
                <c:pt idx="7">
                  <c:v>0.70491803278688525</c:v>
                </c:pt>
                <c:pt idx="8">
                  <c:v>0.39344262295081966</c:v>
                </c:pt>
                <c:pt idx="9">
                  <c:v>0.19672131147540983</c:v>
                </c:pt>
              </c:numCache>
            </c:numRef>
          </c:xVal>
          <c:yVal>
            <c:numRef>
              <c:f>'Dados Transf Min-Max'!$C$17:$C$26</c:f>
              <c:numCache>
                <c:formatCode>0.0</c:formatCode>
                <c:ptCount val="10"/>
                <c:pt idx="0" formatCode="General">
                  <c:v>1</c:v>
                </c:pt>
                <c:pt idx="1">
                  <c:v>0.2</c:v>
                </c:pt>
                <c:pt idx="2" formatCode="General">
                  <c:v>0.08</c:v>
                </c:pt>
                <c:pt idx="3" formatCode="General">
                  <c:v>0.96</c:v>
                </c:pt>
                <c:pt idx="4" formatCode="General">
                  <c:v>0.36</c:v>
                </c:pt>
                <c:pt idx="5" formatCode="0">
                  <c:v>0</c:v>
                </c:pt>
                <c:pt idx="6" formatCode="General">
                  <c:v>0.28000000000000003</c:v>
                </c:pt>
                <c:pt idx="7" formatCode="General">
                  <c:v>0.4</c:v>
                </c:pt>
                <c:pt idx="8" formatCode="General">
                  <c:v>9.6000000000000002E-2</c:v>
                </c:pt>
                <c:pt idx="9" formatCode="General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8-41EC-9333-22DA4548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480"/>
        <c:axId val="54656960"/>
      </c:scatterChart>
      <c:valAx>
        <c:axId val="54656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960"/>
        <c:crosses val="autoZero"/>
        <c:crossBetween val="midCat"/>
        <c:majorUnit val="0.1"/>
      </c:valAx>
      <c:valAx>
        <c:axId val="5465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 Anual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597-4714-B77A-06DEDFE0DE0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597-4714-B77A-06DEDFE0DE06}"/>
              </c:ext>
            </c:extLst>
          </c:dPt>
          <c:xVal>
            <c:numRef>
              <c:f>'Dados Transf Logaritmo'!$B$15:$B$24</c:f>
              <c:numCache>
                <c:formatCode>0.00</c:formatCode>
                <c:ptCount val="10"/>
                <c:pt idx="0">
                  <c:v>1.3617278360175928</c:v>
                </c:pt>
                <c:pt idx="1">
                  <c:v>1.7403626894942439</c:v>
                </c:pt>
                <c:pt idx="2">
                  <c:v>1.6434526764861874</c:v>
                </c:pt>
                <c:pt idx="3">
                  <c:v>1.9242792860618816</c:v>
                </c:pt>
                <c:pt idx="4">
                  <c:v>1.5440680443502757</c:v>
                </c:pt>
                <c:pt idx="5">
                  <c:v>1.3979400086720377</c:v>
                </c:pt>
                <c:pt idx="6">
                  <c:v>1.6720978579357175</c:v>
                </c:pt>
                <c:pt idx="7">
                  <c:v>1.8195439355418688</c:v>
                </c:pt>
                <c:pt idx="8">
                  <c:v>1.6720978579357175</c:v>
                </c:pt>
                <c:pt idx="9">
                  <c:v>1.5440680443502757</c:v>
                </c:pt>
              </c:numCache>
            </c:numRef>
          </c:xVal>
          <c:yVal>
            <c:numRef>
              <c:f>'Dados Transf Logaritmo'!$C$15:$C$24</c:f>
              <c:numCache>
                <c:formatCode>0.00</c:formatCode>
                <c:ptCount val="10"/>
                <c:pt idx="0">
                  <c:v>5.1760912590556813</c:v>
                </c:pt>
                <c:pt idx="1">
                  <c:v>4.6989700043360187</c:v>
                </c:pt>
                <c:pt idx="2">
                  <c:v>4.5440680443502757</c:v>
                </c:pt>
                <c:pt idx="3">
                  <c:v>5.1613680022349753</c:v>
                </c:pt>
                <c:pt idx="4">
                  <c:v>4.8450980400142569</c:v>
                </c:pt>
                <c:pt idx="5">
                  <c:v>4.3979400086720375</c:v>
                </c:pt>
                <c:pt idx="6">
                  <c:v>4.7781512503836439</c:v>
                </c:pt>
                <c:pt idx="7">
                  <c:v>4.8750612633917001</c:v>
                </c:pt>
                <c:pt idx="8">
                  <c:v>4.568201724066995</c:v>
                </c:pt>
                <c:pt idx="9">
                  <c:v>4.5051499783199063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97-4714-B77A-06DEDFE0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480"/>
        <c:axId val="54656960"/>
      </c:scatterChart>
      <c:valAx>
        <c:axId val="54656480"/>
        <c:scaling>
          <c:orientation val="minMax"/>
          <c:max val="1.95"/>
          <c:min val="1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960"/>
        <c:crosses val="autoZero"/>
        <c:crossBetween val="midCat"/>
      </c:valAx>
      <c:valAx>
        <c:axId val="54656960"/>
        <c:scaling>
          <c:orientation val="minMax"/>
          <c:max val="5.3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 Anual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48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24-4C56-A51A-842A8AA7AAC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C24-4C56-A51A-842A8AA7AAC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422994098597805E-2"/>
                  <c:y val="-7.9166402354053395E-2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'EXTRA - Interpretação dos Pesos'!$B$17:$B$26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0.52459016393442626</c:v>
                </c:pt>
                <c:pt idx="2">
                  <c:v>0.34426229508196721</c:v>
                </c:pt>
                <c:pt idx="3" formatCode="General">
                  <c:v>1</c:v>
                </c:pt>
                <c:pt idx="4">
                  <c:v>0.19672131147540983</c:v>
                </c:pt>
                <c:pt idx="5">
                  <c:v>3.2786885245901641E-2</c:v>
                </c:pt>
                <c:pt idx="6">
                  <c:v>0.39344262295081966</c:v>
                </c:pt>
                <c:pt idx="7">
                  <c:v>0.70491803278688525</c:v>
                </c:pt>
                <c:pt idx="8">
                  <c:v>0.39344262295081966</c:v>
                </c:pt>
                <c:pt idx="9">
                  <c:v>0.19672131147540983</c:v>
                </c:pt>
              </c:numCache>
            </c:numRef>
          </c:xVal>
          <c:yVal>
            <c:numRef>
              <c:f>'EXTRA - Interpretação dos Pesos'!$C$17:$C$26</c:f>
              <c:numCache>
                <c:formatCode>0.0</c:formatCode>
                <c:ptCount val="10"/>
                <c:pt idx="0" formatCode="General">
                  <c:v>1</c:v>
                </c:pt>
                <c:pt idx="1">
                  <c:v>0.2</c:v>
                </c:pt>
                <c:pt idx="2" formatCode="General">
                  <c:v>0.08</c:v>
                </c:pt>
                <c:pt idx="3" formatCode="General">
                  <c:v>0.96</c:v>
                </c:pt>
                <c:pt idx="4" formatCode="General">
                  <c:v>0.36</c:v>
                </c:pt>
                <c:pt idx="5" formatCode="0">
                  <c:v>0</c:v>
                </c:pt>
                <c:pt idx="6" formatCode="General">
                  <c:v>0.28000000000000003</c:v>
                </c:pt>
                <c:pt idx="7" formatCode="General">
                  <c:v>0.4</c:v>
                </c:pt>
                <c:pt idx="8" formatCode="General">
                  <c:v>9.6000000000000002E-2</c:v>
                </c:pt>
                <c:pt idx="9" formatCode="General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4-4C56-A51A-842A8AA7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480"/>
        <c:axId val="54656960"/>
      </c:scatterChart>
      <c:valAx>
        <c:axId val="54656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960"/>
        <c:crosses val="autoZero"/>
        <c:crossBetween val="midCat"/>
        <c:majorUnit val="0.1"/>
      </c:valAx>
      <c:valAx>
        <c:axId val="5465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 Anual Min-Max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DAF-45C2-9C55-EFBE90373AA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AF-45C2-9C55-EFBE90373AA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36928421525595E-2"/>
                  <c:y val="-7.8926986283710115E-2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'EXTRA - Interpretação dos Pesos'!$B$2:$B$11</c:f>
              <c:numCache>
                <c:formatCode>General</c:formatCode>
                <c:ptCount val="10"/>
                <c:pt idx="0">
                  <c:v>23</c:v>
                </c:pt>
                <c:pt idx="1">
                  <c:v>55</c:v>
                </c:pt>
                <c:pt idx="2">
                  <c:v>44</c:v>
                </c:pt>
                <c:pt idx="3">
                  <c:v>84</c:v>
                </c:pt>
                <c:pt idx="4">
                  <c:v>35</c:v>
                </c:pt>
                <c:pt idx="5">
                  <c:v>25</c:v>
                </c:pt>
                <c:pt idx="6">
                  <c:v>47</c:v>
                </c:pt>
                <c:pt idx="7">
                  <c:v>66</c:v>
                </c:pt>
                <c:pt idx="8">
                  <c:v>47</c:v>
                </c:pt>
                <c:pt idx="9">
                  <c:v>35</c:v>
                </c:pt>
              </c:numCache>
            </c:numRef>
          </c:xVal>
          <c:yVal>
            <c:numRef>
              <c:f>'EXTRA - Interpretação dos Pesos'!$C$2:$C$11</c:f>
              <c:numCache>
                <c:formatCode>#\ ##0\ "€"</c:formatCode>
                <c:ptCount val="10"/>
                <c:pt idx="0">
                  <c:v>150000</c:v>
                </c:pt>
                <c:pt idx="1">
                  <c:v>50000</c:v>
                </c:pt>
                <c:pt idx="2">
                  <c:v>35000</c:v>
                </c:pt>
                <c:pt idx="3">
                  <c:v>145000</c:v>
                </c:pt>
                <c:pt idx="4">
                  <c:v>70000</c:v>
                </c:pt>
                <c:pt idx="5">
                  <c:v>25000</c:v>
                </c:pt>
                <c:pt idx="6">
                  <c:v>60000</c:v>
                </c:pt>
                <c:pt idx="7">
                  <c:v>75000</c:v>
                </c:pt>
                <c:pt idx="8">
                  <c:v>37000</c:v>
                </c:pt>
                <c:pt idx="9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F-45C2-9C55-EFBE9037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480"/>
        <c:axId val="54656960"/>
      </c:scatterChart>
      <c:valAx>
        <c:axId val="5465648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960"/>
        <c:crosses val="autoZero"/>
        <c:crossBetween val="midCat"/>
      </c:valAx>
      <c:valAx>
        <c:axId val="5465696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Salário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356235</xdr:colOff>
      <xdr:row>0</xdr:row>
      <xdr:rowOff>76337</xdr:rowOff>
    </xdr:from>
    <xdr:to>
      <xdr:col>13</xdr:col>
      <xdr:colOff>41910</xdr:colOff>
      <xdr:row>11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A214B-CFD9-41E5-88FD-97E45E85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130628</xdr:colOff>
      <xdr:row>11</xdr:row>
      <xdr:rowOff>131414</xdr:rowOff>
    </xdr:from>
    <xdr:to>
      <xdr:col>5</xdr:col>
      <xdr:colOff>402861</xdr:colOff>
      <xdr:row>18</xdr:row>
      <xdr:rowOff>38434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F0DEF-6E78-6A1F-019D-B5ECC6164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28" y="2167043"/>
          <a:ext cx="4227557" cy="1202420"/>
        </a:xfrm>
        <a:prstGeom prst="rect">
          <a:avLst/>
        </a:prstGeom>
      </xdr:spPr>
    </xdr:pic>
    <xdr:clientData/>
  </xdr:twoCellAnchor>
  <xdr:twoCellAnchor>
    <xdr:from>
      <xdr:col>5</xdr:col>
      <xdr:colOff>5443</xdr:colOff>
      <xdr:row>4</xdr:row>
      <xdr:rowOff>87085</xdr:rowOff>
    </xdr:from>
    <xdr:to>
      <xdr:col>6</xdr:col>
      <xdr:colOff>370115</xdr:colOff>
      <xdr:row>11</xdr:row>
      <xdr:rowOff>21771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CB92F2D-D2D2-E790-D5BE-EA6AE58F2E2B}"/>
            </a:ext>
          </a:extLst>
        </xdr:cNvPr>
        <xdr:cNvCxnSpPr/>
      </xdr:nvCxnSpPr>
      <xdr:spPr>
        <a:xfrm>
          <a:off x="3956957" y="827314"/>
          <a:ext cx="974272" cy="123008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356235</xdr:colOff>
      <xdr:row>0</xdr:row>
      <xdr:rowOff>76337</xdr:rowOff>
    </xdr:from>
    <xdr:to>
      <xdr:col>13</xdr:col>
      <xdr:colOff>41910</xdr:colOff>
      <xdr:row>11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61AFD-56A2-44A4-ABB9-A3DAA2044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12</xdr:row>
      <xdr:rowOff>38100</xdr:rowOff>
    </xdr:from>
    <xdr:to>
      <xdr:col>6</xdr:col>
      <xdr:colOff>508000</xdr:colOff>
      <xdr:row>20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B53959A-2C3E-4148-ABE6-AAB5300C4591}"/>
            </a:ext>
          </a:extLst>
        </xdr:cNvPr>
        <xdr:cNvCxnSpPr/>
      </xdr:nvCxnSpPr>
      <xdr:spPr>
        <a:xfrm flipV="1">
          <a:off x="4013200" y="2247900"/>
          <a:ext cx="1054100" cy="1492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356235</xdr:colOff>
      <xdr:row>0</xdr:row>
      <xdr:rowOff>76337</xdr:rowOff>
    </xdr:from>
    <xdr:to>
      <xdr:col>13</xdr:col>
      <xdr:colOff>41910</xdr:colOff>
      <xdr:row>11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2F3AD-5F5F-4181-B0DC-097C45D7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</xdr:colOff>
      <xdr:row>12</xdr:row>
      <xdr:rowOff>0</xdr:rowOff>
    </xdr:from>
    <xdr:to>
      <xdr:col>6</xdr:col>
      <xdr:colOff>508000</xdr:colOff>
      <xdr:row>18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1D75759-48C0-4DB4-85F0-4BDF4854A73A}"/>
            </a:ext>
          </a:extLst>
        </xdr:cNvPr>
        <xdr:cNvCxnSpPr/>
      </xdr:nvCxnSpPr>
      <xdr:spPr>
        <a:xfrm flipV="1">
          <a:off x="4010660" y="2232660"/>
          <a:ext cx="1054100" cy="14820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318135</xdr:colOff>
      <xdr:row>15</xdr:row>
      <xdr:rowOff>89037</xdr:rowOff>
    </xdr:from>
    <xdr:to>
      <xdr:col>10</xdr:col>
      <xdr:colOff>391160</xdr:colOff>
      <xdr:row>26</xdr:row>
      <xdr:rowOff>18143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BAE6A-DB5F-4C07-9B59-36218F8C6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146050</xdr:rowOff>
    </xdr:from>
    <xdr:to>
      <xdr:col>10</xdr:col>
      <xdr:colOff>320675</xdr:colOff>
      <xdr:row>11</xdr:row>
      <xdr:rowOff>75156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95867-2409-44E8-813C-3523B8843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1466850</xdr:colOff>
      <xdr:row>6</xdr:row>
      <xdr:rowOff>31750</xdr:rowOff>
    </xdr:from>
    <xdr:to>
      <xdr:col>14</xdr:col>
      <xdr:colOff>520700</xdr:colOff>
      <xdr:row>19</xdr:row>
      <xdr:rowOff>146050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93A737B6-7E56-9517-8AF4-497948A4CCB7}"/>
            </a:ext>
          </a:extLst>
        </xdr:cNvPr>
        <xdr:cNvCxnSpPr/>
      </xdr:nvCxnSpPr>
      <xdr:spPr>
        <a:xfrm rot="16200000" flipH="1">
          <a:off x="8851900" y="2120900"/>
          <a:ext cx="2508250" cy="5397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AE2F-C9FA-4C59-AEC2-6F62B6478B8E}">
  <dimension ref="A1:M18"/>
  <sheetViews>
    <sheetView showGridLines="0" tabSelected="1" zoomScale="140" zoomScaleNormal="140" workbookViewId="0">
      <selection activeCell="C25" sqref="C25"/>
    </sheetView>
  </sheetViews>
  <sheetFormatPr defaultRowHeight="14.4" x14ac:dyDescent="0.3"/>
  <cols>
    <col min="3" max="3" width="12.109375" style="1" bestFit="1" customWidth="1"/>
    <col min="4" max="4" width="12.109375" style="1" customWidth="1"/>
    <col min="5" max="5" width="15.5546875" bestFit="1" customWidth="1"/>
  </cols>
  <sheetData>
    <row r="1" spans="1:13" x14ac:dyDescent="0.3">
      <c r="A1" s="5" t="s">
        <v>4</v>
      </c>
      <c r="B1" s="5" t="s">
        <v>0</v>
      </c>
      <c r="C1" s="6" t="s">
        <v>3</v>
      </c>
      <c r="D1" s="7"/>
      <c r="E1" s="5" t="s">
        <v>5</v>
      </c>
    </row>
    <row r="2" spans="1:13" x14ac:dyDescent="0.3">
      <c r="A2" s="30">
        <v>1</v>
      </c>
      <c r="B2" s="30">
        <v>23</v>
      </c>
      <c r="C2" s="31">
        <v>150000</v>
      </c>
      <c r="E2" s="4">
        <f>ROUND(SQRT((B2-$B$2)^2+(C2-$C$2)^2),0)</f>
        <v>0</v>
      </c>
    </row>
    <row r="3" spans="1:13" x14ac:dyDescent="0.3">
      <c r="A3" s="2">
        <v>2</v>
      </c>
      <c r="B3" s="2">
        <v>55</v>
      </c>
      <c r="C3" s="3">
        <v>50000</v>
      </c>
      <c r="E3" s="2">
        <f>ROUND(SQRT((B3-$B$2)^2+(C3-$C$2)^2),0)</f>
        <v>100000</v>
      </c>
    </row>
    <row r="4" spans="1:13" x14ac:dyDescent="0.3">
      <c r="A4" s="2">
        <v>3</v>
      </c>
      <c r="B4" s="2">
        <v>44</v>
      </c>
      <c r="C4" s="3">
        <v>35000</v>
      </c>
      <c r="E4" s="2">
        <f>ROUND(SQRT((B4-$B$2)^2+(C4-$C$2)^2),0)</f>
        <v>115000</v>
      </c>
    </row>
    <row r="5" spans="1:13" x14ac:dyDescent="0.3">
      <c r="A5" s="2">
        <v>4</v>
      </c>
      <c r="B5" s="2">
        <v>84</v>
      </c>
      <c r="C5" s="3">
        <v>145000</v>
      </c>
      <c r="E5" s="8">
        <f>ROUND(SQRT((B5-$B$2)^2+(C5-$C$2)^2),0)</f>
        <v>5000</v>
      </c>
    </row>
    <row r="6" spans="1:13" x14ac:dyDescent="0.3">
      <c r="A6" s="2">
        <v>5</v>
      </c>
      <c r="B6" s="2">
        <v>35</v>
      </c>
      <c r="C6" s="3">
        <v>70000</v>
      </c>
      <c r="E6" s="2">
        <f t="shared" ref="E6:E11" si="0">ROUND(SQRT((B6-$B$2)^2+(C6-$C$2)^2),0)</f>
        <v>80000</v>
      </c>
    </row>
    <row r="7" spans="1:13" x14ac:dyDescent="0.3">
      <c r="A7" s="2">
        <v>6</v>
      </c>
      <c r="B7" s="2">
        <v>25</v>
      </c>
      <c r="C7" s="3">
        <v>25000</v>
      </c>
      <c r="E7" s="2">
        <f t="shared" si="0"/>
        <v>125000</v>
      </c>
    </row>
    <row r="8" spans="1:13" x14ac:dyDescent="0.3">
      <c r="A8" s="2">
        <v>7</v>
      </c>
      <c r="B8" s="2">
        <v>47</v>
      </c>
      <c r="C8" s="3">
        <v>60000</v>
      </c>
      <c r="E8" s="2">
        <f t="shared" si="0"/>
        <v>90000</v>
      </c>
    </row>
    <row r="9" spans="1:13" x14ac:dyDescent="0.3">
      <c r="A9" s="2">
        <v>8</v>
      </c>
      <c r="B9" s="2">
        <v>66</v>
      </c>
      <c r="C9" s="3">
        <v>75000</v>
      </c>
      <c r="E9" s="2">
        <f t="shared" si="0"/>
        <v>75000</v>
      </c>
    </row>
    <row r="10" spans="1:13" x14ac:dyDescent="0.3">
      <c r="A10" s="2">
        <v>9</v>
      </c>
      <c r="B10" s="2">
        <v>47</v>
      </c>
      <c r="C10" s="3">
        <v>37000</v>
      </c>
      <c r="E10" s="2">
        <f t="shared" si="0"/>
        <v>113000</v>
      </c>
    </row>
    <row r="11" spans="1:13" x14ac:dyDescent="0.3">
      <c r="A11" s="2">
        <v>10</v>
      </c>
      <c r="B11" s="2">
        <v>35</v>
      </c>
      <c r="C11" s="3">
        <v>32000</v>
      </c>
      <c r="E11" s="2">
        <f t="shared" si="0"/>
        <v>118000</v>
      </c>
    </row>
    <row r="12" spans="1:13" ht="14.4" customHeight="1" x14ac:dyDescent="0.3">
      <c r="H12" s="26" t="s">
        <v>6</v>
      </c>
      <c r="I12" s="26"/>
      <c r="J12" s="26"/>
      <c r="K12" s="26"/>
      <c r="L12" s="26"/>
      <c r="M12" s="26"/>
    </row>
    <row r="13" spans="1:13" x14ac:dyDescent="0.3">
      <c r="H13" s="26"/>
      <c r="I13" s="26"/>
      <c r="J13" s="26"/>
      <c r="K13" s="26"/>
      <c r="L13" s="26"/>
      <c r="M13" s="26"/>
    </row>
    <row r="14" spans="1:13" x14ac:dyDescent="0.3">
      <c r="H14" s="26"/>
      <c r="I14" s="26"/>
      <c r="J14" s="26"/>
      <c r="K14" s="26"/>
      <c r="L14" s="26"/>
      <c r="M14" s="26"/>
    </row>
    <row r="15" spans="1:13" x14ac:dyDescent="0.3">
      <c r="H15" s="26"/>
      <c r="I15" s="26"/>
      <c r="J15" s="26"/>
      <c r="K15" s="26"/>
      <c r="L15" s="26"/>
      <c r="M15" s="26"/>
    </row>
    <row r="16" spans="1:13" x14ac:dyDescent="0.3">
      <c r="H16" s="26"/>
      <c r="I16" s="26"/>
      <c r="J16" s="26"/>
      <c r="K16" s="26"/>
      <c r="L16" s="26"/>
      <c r="M16" s="26"/>
    </row>
    <row r="17" spans="8:13" x14ac:dyDescent="0.3">
      <c r="H17" s="26"/>
      <c r="I17" s="26"/>
      <c r="J17" s="26"/>
      <c r="K17" s="26"/>
      <c r="L17" s="26"/>
      <c r="M17" s="26"/>
    </row>
    <row r="18" spans="8:13" x14ac:dyDescent="0.3">
      <c r="H18" s="26"/>
      <c r="I18" s="26"/>
      <c r="J18" s="26"/>
      <c r="K18" s="26"/>
      <c r="L18" s="26"/>
      <c r="M18" s="26"/>
    </row>
  </sheetData>
  <mergeCells count="1">
    <mergeCell ref="H12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0F13-B213-4CA4-AAB8-467FA35853D2}">
  <dimension ref="A1:M26"/>
  <sheetViews>
    <sheetView showGridLines="0" zoomScale="120" zoomScaleNormal="120" workbookViewId="0">
      <selection activeCell="B17" sqref="B17"/>
    </sheetView>
  </sheetViews>
  <sheetFormatPr defaultRowHeight="14.4" x14ac:dyDescent="0.3"/>
  <cols>
    <col min="2" max="2" width="8.88671875" customWidth="1"/>
    <col min="3" max="3" width="12.109375" style="1" bestFit="1" customWidth="1"/>
    <col min="4" max="4" width="12.109375" style="1" customWidth="1"/>
    <col min="5" max="5" width="15.5546875" bestFit="1" customWidth="1"/>
  </cols>
  <sheetData>
    <row r="1" spans="1:13" x14ac:dyDescent="0.3">
      <c r="A1" s="5" t="s">
        <v>4</v>
      </c>
      <c r="B1" s="5" t="s">
        <v>0</v>
      </c>
      <c r="C1" s="6" t="s">
        <v>3</v>
      </c>
      <c r="D1" s="7"/>
      <c r="E1" s="5" t="s">
        <v>5</v>
      </c>
    </row>
    <row r="2" spans="1:13" x14ac:dyDescent="0.3">
      <c r="A2" s="2">
        <v>1</v>
      </c>
      <c r="B2" s="17">
        <v>23</v>
      </c>
      <c r="C2" s="19">
        <v>150000</v>
      </c>
      <c r="E2" s="4">
        <f>ROUND(SQRT((B2-$B$2)^2+(C2-$C$2)^2),0)</f>
        <v>0</v>
      </c>
    </row>
    <row r="3" spans="1:13" x14ac:dyDescent="0.3">
      <c r="A3" s="2">
        <v>2</v>
      </c>
      <c r="B3" s="2">
        <v>55</v>
      </c>
      <c r="C3" s="3">
        <v>50000</v>
      </c>
      <c r="E3" s="2">
        <f>ROUND(SQRT((B3-$B$2)^2+(C3-$C$2)^2),0)</f>
        <v>100000</v>
      </c>
    </row>
    <row r="4" spans="1:13" x14ac:dyDescent="0.3">
      <c r="A4" s="2">
        <v>3</v>
      </c>
      <c r="B4" s="2">
        <v>44</v>
      </c>
      <c r="C4" s="3">
        <v>35000</v>
      </c>
      <c r="E4" s="2">
        <f>ROUND(SQRT((B4-$B$2)^2+(C4-$C$2)^2),0)</f>
        <v>115000</v>
      </c>
    </row>
    <row r="5" spans="1:13" x14ac:dyDescent="0.3">
      <c r="A5" s="2">
        <v>4</v>
      </c>
      <c r="B5" s="17">
        <v>84</v>
      </c>
      <c r="C5" s="3">
        <v>145000</v>
      </c>
      <c r="E5" s="8">
        <f>ROUND(SQRT((B5-$B$2)^2+(C5-$C$2)^2),0)</f>
        <v>5000</v>
      </c>
    </row>
    <row r="6" spans="1:13" x14ac:dyDescent="0.3">
      <c r="A6" s="2">
        <v>5</v>
      </c>
      <c r="B6" s="2">
        <v>35</v>
      </c>
      <c r="C6" s="3">
        <v>70000</v>
      </c>
      <c r="E6" s="2">
        <f t="shared" ref="E6:E11" si="0">ROUND(SQRT((B6-$B$2)^2+(C6-$C$2)^2),0)</f>
        <v>80000</v>
      </c>
    </row>
    <row r="7" spans="1:13" x14ac:dyDescent="0.3">
      <c r="A7" s="2">
        <v>6</v>
      </c>
      <c r="B7" s="2">
        <v>25</v>
      </c>
      <c r="C7" s="19">
        <v>25000</v>
      </c>
      <c r="E7" s="2">
        <f t="shared" si="0"/>
        <v>125000</v>
      </c>
    </row>
    <row r="8" spans="1:13" x14ac:dyDescent="0.3">
      <c r="A8" s="2">
        <v>7</v>
      </c>
      <c r="B8" s="2">
        <v>47</v>
      </c>
      <c r="C8" s="3">
        <v>60000</v>
      </c>
      <c r="E8" s="2">
        <f t="shared" si="0"/>
        <v>90000</v>
      </c>
    </row>
    <row r="9" spans="1:13" x14ac:dyDescent="0.3">
      <c r="A9" s="2">
        <v>8</v>
      </c>
      <c r="B9" s="2">
        <v>66</v>
      </c>
      <c r="C9" s="3">
        <v>75000</v>
      </c>
      <c r="E9" s="2">
        <f t="shared" si="0"/>
        <v>75000</v>
      </c>
    </row>
    <row r="10" spans="1:13" x14ac:dyDescent="0.3">
      <c r="A10" s="2">
        <v>9</v>
      </c>
      <c r="B10" s="2">
        <v>47</v>
      </c>
      <c r="C10" s="3">
        <v>37000</v>
      </c>
      <c r="E10" s="2">
        <f t="shared" si="0"/>
        <v>113000</v>
      </c>
    </row>
    <row r="11" spans="1:13" x14ac:dyDescent="0.3">
      <c r="A11" s="2">
        <v>10</v>
      </c>
      <c r="B11" s="2">
        <v>35</v>
      </c>
      <c r="C11" s="3">
        <v>32000</v>
      </c>
      <c r="E11" s="2">
        <f t="shared" si="0"/>
        <v>118000</v>
      </c>
    </row>
    <row r="12" spans="1:13" ht="14.4" customHeight="1" x14ac:dyDescent="0.3">
      <c r="H12" s="26" t="s">
        <v>7</v>
      </c>
      <c r="I12" s="26"/>
      <c r="J12" s="26"/>
      <c r="K12" s="26"/>
      <c r="L12" s="26"/>
      <c r="M12" s="26"/>
    </row>
    <row r="13" spans="1:13" x14ac:dyDescent="0.3">
      <c r="A13" s="16" t="s">
        <v>1</v>
      </c>
      <c r="B13" s="16">
        <f>MIN(B2:B11)</f>
        <v>23</v>
      </c>
      <c r="C13" s="16">
        <f>MIN(C2:C11)</f>
        <v>25000</v>
      </c>
      <c r="D13"/>
      <c r="H13" s="26"/>
      <c r="I13" s="26"/>
      <c r="J13" s="26"/>
      <c r="K13" s="26"/>
      <c r="L13" s="26"/>
      <c r="M13" s="26"/>
    </row>
    <row r="14" spans="1:13" x14ac:dyDescent="0.3">
      <c r="A14" s="16" t="s">
        <v>2</v>
      </c>
      <c r="B14" s="16">
        <f>MAX(B2:B11)</f>
        <v>84</v>
      </c>
      <c r="C14" s="16">
        <f>MAX(C2:C11)</f>
        <v>150000</v>
      </c>
      <c r="D14"/>
      <c r="H14" s="26"/>
      <c r="I14" s="26"/>
      <c r="J14" s="26"/>
      <c r="K14" s="26"/>
      <c r="L14" s="26"/>
      <c r="M14" s="26"/>
    </row>
    <row r="15" spans="1:13" x14ac:dyDescent="0.3">
      <c r="D15"/>
      <c r="H15" s="26"/>
      <c r="I15" s="26"/>
      <c r="J15" s="26"/>
      <c r="K15" s="26"/>
      <c r="L15" s="26"/>
      <c r="M15" s="26"/>
    </row>
    <row r="16" spans="1:13" x14ac:dyDescent="0.3">
      <c r="A16" s="5" t="str">
        <f>A1</f>
        <v>Obs.</v>
      </c>
      <c r="B16" s="5" t="str">
        <f>B1</f>
        <v>Idade</v>
      </c>
      <c r="C16" s="5" t="str">
        <f>C1</f>
        <v>Salário Anual</v>
      </c>
      <c r="D16"/>
      <c r="E16" s="5" t="s">
        <v>5</v>
      </c>
      <c r="H16" s="26"/>
      <c r="I16" s="26"/>
      <c r="J16" s="26"/>
      <c r="K16" s="26"/>
      <c r="L16" s="26"/>
      <c r="M16" s="26"/>
    </row>
    <row r="17" spans="1:13" x14ac:dyDescent="0.3">
      <c r="A17" s="2">
        <f>A2</f>
        <v>1</v>
      </c>
      <c r="B17" s="17">
        <f>(B2-B$13)/(B$14-B$13)</f>
        <v>0</v>
      </c>
      <c r="C17" s="17">
        <f>(C2-C$13)/(C$14-C$13)</f>
        <v>1</v>
      </c>
      <c r="D17"/>
      <c r="E17" s="11">
        <f>SQRT((B17-$B$17)^2+(C17-$C$17)^2)</f>
        <v>0</v>
      </c>
      <c r="H17" s="26"/>
      <c r="I17" s="26"/>
      <c r="J17" s="26"/>
      <c r="K17" s="26"/>
      <c r="L17" s="26"/>
      <c r="M17" s="26"/>
    </row>
    <row r="18" spans="1:13" x14ac:dyDescent="0.3">
      <c r="A18" s="2">
        <f t="shared" ref="A18:A26" si="1">A3</f>
        <v>2</v>
      </c>
      <c r="B18" s="13">
        <f t="shared" ref="B18:C26" si="2">(B3-B$13)/(B$14-B$13)</f>
        <v>0.52459016393442626</v>
      </c>
      <c r="C18" s="14">
        <f>(C3-C$13)/(C$14-C$13)</f>
        <v>0.2</v>
      </c>
      <c r="D18"/>
      <c r="E18" s="13">
        <f t="shared" ref="E18:E26" si="3">SQRT((B18-$B$17)^2+(C18-$C$17)^2)</f>
        <v>0.95665816261439396</v>
      </c>
      <c r="H18" s="26"/>
      <c r="I18" s="26"/>
      <c r="J18" s="26"/>
      <c r="K18" s="26"/>
      <c r="L18" s="26"/>
      <c r="M18" s="26"/>
    </row>
    <row r="19" spans="1:13" x14ac:dyDescent="0.3">
      <c r="A19" s="2">
        <f t="shared" si="1"/>
        <v>3</v>
      </c>
      <c r="B19" s="13">
        <f t="shared" si="2"/>
        <v>0.34426229508196721</v>
      </c>
      <c r="C19" s="2">
        <f t="shared" si="2"/>
        <v>0.08</v>
      </c>
      <c r="D19"/>
      <c r="E19" s="13">
        <f t="shared" si="3"/>
        <v>0.98230164807715936</v>
      </c>
    </row>
    <row r="20" spans="1:13" x14ac:dyDescent="0.3">
      <c r="A20" s="2">
        <f t="shared" si="1"/>
        <v>4</v>
      </c>
      <c r="B20" s="17">
        <f t="shared" si="2"/>
        <v>1</v>
      </c>
      <c r="C20" s="2">
        <f t="shared" si="2"/>
        <v>0.96</v>
      </c>
      <c r="D20"/>
      <c r="E20" s="13">
        <f>SQRT((B20-$B$17)^2+(C20-$C$17)^2)</f>
        <v>1.0007996802557444</v>
      </c>
    </row>
    <row r="21" spans="1:13" x14ac:dyDescent="0.3">
      <c r="A21" s="2">
        <f t="shared" si="1"/>
        <v>5</v>
      </c>
      <c r="B21" s="13">
        <f t="shared" si="2"/>
        <v>0.19672131147540983</v>
      </c>
      <c r="C21" s="2">
        <f t="shared" si="2"/>
        <v>0.36</v>
      </c>
      <c r="D21"/>
      <c r="E21" s="20">
        <f t="shared" si="3"/>
        <v>0.66955154722291932</v>
      </c>
    </row>
    <row r="22" spans="1:13" x14ac:dyDescent="0.3">
      <c r="A22" s="2">
        <f t="shared" si="1"/>
        <v>6</v>
      </c>
      <c r="B22" s="13">
        <f t="shared" si="2"/>
        <v>3.2786885245901641E-2</v>
      </c>
      <c r="C22" s="18">
        <f t="shared" si="2"/>
        <v>0</v>
      </c>
      <c r="D22"/>
      <c r="E22" s="13">
        <f>SQRT((B22-$B$17)^2+(C22-$C$17)^2)</f>
        <v>1.0005373455519428</v>
      </c>
    </row>
    <row r="23" spans="1:13" x14ac:dyDescent="0.3">
      <c r="A23" s="2">
        <f t="shared" si="1"/>
        <v>7</v>
      </c>
      <c r="B23" s="13">
        <f t="shared" si="2"/>
        <v>0.39344262295081966</v>
      </c>
      <c r="C23" s="2">
        <f t="shared" si="2"/>
        <v>0.28000000000000003</v>
      </c>
      <c r="D23"/>
      <c r="E23" s="13">
        <f t="shared" si="3"/>
        <v>0.82048589113672199</v>
      </c>
    </row>
    <row r="24" spans="1:13" x14ac:dyDescent="0.3">
      <c r="A24" s="2">
        <f t="shared" si="1"/>
        <v>8</v>
      </c>
      <c r="B24" s="13">
        <f t="shared" si="2"/>
        <v>0.70491803278688525</v>
      </c>
      <c r="C24" s="2">
        <f t="shared" si="2"/>
        <v>0.4</v>
      </c>
      <c r="E24" s="13">
        <f t="shared" si="3"/>
        <v>0.92569402771549314</v>
      </c>
    </row>
    <row r="25" spans="1:13" x14ac:dyDescent="0.3">
      <c r="A25" s="2">
        <f t="shared" si="1"/>
        <v>9</v>
      </c>
      <c r="B25" s="13">
        <f t="shared" si="2"/>
        <v>0.39344262295081966</v>
      </c>
      <c r="C25" s="2">
        <f t="shared" si="2"/>
        <v>9.6000000000000002E-2</v>
      </c>
      <c r="E25" s="13">
        <f t="shared" si="3"/>
        <v>0.98590724591840828</v>
      </c>
    </row>
    <row r="26" spans="1:13" x14ac:dyDescent="0.3">
      <c r="A26" s="2">
        <f t="shared" si="1"/>
        <v>10</v>
      </c>
      <c r="B26" s="13">
        <f t="shared" si="2"/>
        <v>0.19672131147540983</v>
      </c>
      <c r="C26" s="2">
        <f t="shared" si="2"/>
        <v>5.6000000000000001E-2</v>
      </c>
      <c r="E26" s="13">
        <f t="shared" si="3"/>
        <v>0.96427966606612892</v>
      </c>
    </row>
  </sheetData>
  <mergeCells count="1">
    <mergeCell ref="H12:M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1684-DDDF-4CF4-B6F7-4D8F5E837761}">
  <dimension ref="A1:M25"/>
  <sheetViews>
    <sheetView showGridLines="0" zoomScale="120" zoomScaleNormal="120" workbookViewId="0">
      <selection activeCell="I26" sqref="I26"/>
    </sheetView>
  </sheetViews>
  <sheetFormatPr defaultRowHeight="14.4" x14ac:dyDescent="0.3"/>
  <cols>
    <col min="2" max="2" width="8.88671875" customWidth="1"/>
    <col min="3" max="3" width="12.109375" style="1" bestFit="1" customWidth="1"/>
    <col min="4" max="4" width="12.109375" style="1" customWidth="1"/>
    <col min="5" max="5" width="15.5546875" bestFit="1" customWidth="1"/>
  </cols>
  <sheetData>
    <row r="1" spans="1:13" x14ac:dyDescent="0.3">
      <c r="A1" s="5" t="s">
        <v>4</v>
      </c>
      <c r="B1" s="5" t="s">
        <v>0</v>
      </c>
      <c r="C1" s="6" t="s">
        <v>3</v>
      </c>
      <c r="D1" s="7"/>
      <c r="E1" s="5" t="s">
        <v>5</v>
      </c>
    </row>
    <row r="2" spans="1:13" x14ac:dyDescent="0.3">
      <c r="A2" s="2">
        <v>1</v>
      </c>
      <c r="B2" s="17">
        <v>23</v>
      </c>
      <c r="C2" s="19">
        <v>150000</v>
      </c>
      <c r="E2" s="4">
        <f>ROUND(SQRT((B2-$B$2)^2+(C2-$C$2)^2),0)</f>
        <v>0</v>
      </c>
    </row>
    <row r="3" spans="1:13" x14ac:dyDescent="0.3">
      <c r="A3" s="2">
        <v>2</v>
      </c>
      <c r="B3" s="2">
        <v>55</v>
      </c>
      <c r="C3" s="3">
        <v>50000</v>
      </c>
      <c r="E3" s="2">
        <f>ROUND(SQRT((B3-$B$2)^2+(C3-$C$2)^2),0)</f>
        <v>100000</v>
      </c>
    </row>
    <row r="4" spans="1:13" x14ac:dyDescent="0.3">
      <c r="A4" s="2">
        <v>3</v>
      </c>
      <c r="B4" s="2">
        <v>44</v>
      </c>
      <c r="C4" s="3">
        <v>35000</v>
      </c>
      <c r="E4" s="2">
        <f>ROUND(SQRT((B4-$B$2)^2+(C4-$C$2)^2),0)</f>
        <v>115000</v>
      </c>
    </row>
    <row r="5" spans="1:13" x14ac:dyDescent="0.3">
      <c r="A5" s="2">
        <v>4</v>
      </c>
      <c r="B5" s="17">
        <v>84</v>
      </c>
      <c r="C5" s="3">
        <v>145000</v>
      </c>
      <c r="E5" s="8">
        <f>ROUND(SQRT((B5-$B$2)^2+(C5-$C$2)^2),0)</f>
        <v>5000</v>
      </c>
    </row>
    <row r="6" spans="1:13" x14ac:dyDescent="0.3">
      <c r="A6" s="2">
        <v>5</v>
      </c>
      <c r="B6" s="2">
        <v>35</v>
      </c>
      <c r="C6" s="3">
        <v>70000</v>
      </c>
      <c r="E6" s="2">
        <f t="shared" ref="E6:E11" si="0">ROUND(SQRT((B6-$B$2)^2+(C6-$C$2)^2),0)</f>
        <v>80000</v>
      </c>
    </row>
    <row r="7" spans="1:13" x14ac:dyDescent="0.3">
      <c r="A7" s="2">
        <v>6</v>
      </c>
      <c r="B7" s="2">
        <v>25</v>
      </c>
      <c r="C7" s="19">
        <v>25000</v>
      </c>
      <c r="E7" s="2">
        <f t="shared" si="0"/>
        <v>125000</v>
      </c>
    </row>
    <row r="8" spans="1:13" x14ac:dyDescent="0.3">
      <c r="A8" s="2">
        <v>7</v>
      </c>
      <c r="B8" s="2">
        <v>47</v>
      </c>
      <c r="C8" s="3">
        <v>60000</v>
      </c>
      <c r="E8" s="2">
        <f t="shared" si="0"/>
        <v>90000</v>
      </c>
    </row>
    <row r="9" spans="1:13" x14ac:dyDescent="0.3">
      <c r="A9" s="2">
        <v>8</v>
      </c>
      <c r="B9" s="2">
        <v>66</v>
      </c>
      <c r="C9" s="3">
        <v>75000</v>
      </c>
      <c r="E9" s="2">
        <f t="shared" si="0"/>
        <v>75000</v>
      </c>
    </row>
    <row r="10" spans="1:13" x14ac:dyDescent="0.3">
      <c r="A10" s="2">
        <v>9</v>
      </c>
      <c r="B10" s="2">
        <v>47</v>
      </c>
      <c r="C10" s="3">
        <v>37000</v>
      </c>
      <c r="E10" s="2">
        <f t="shared" si="0"/>
        <v>113000</v>
      </c>
    </row>
    <row r="11" spans="1:13" x14ac:dyDescent="0.3">
      <c r="A11" s="2">
        <v>10</v>
      </c>
      <c r="B11" s="2">
        <v>35</v>
      </c>
      <c r="C11" s="3">
        <v>32000</v>
      </c>
      <c r="E11" s="2">
        <f t="shared" si="0"/>
        <v>118000</v>
      </c>
    </row>
    <row r="12" spans="1:13" ht="14.4" customHeight="1" x14ac:dyDescent="0.3">
      <c r="H12" s="27" t="s">
        <v>8</v>
      </c>
      <c r="I12" s="27"/>
      <c r="J12" s="27"/>
      <c r="K12" s="27"/>
      <c r="L12" s="27"/>
      <c r="M12" s="27"/>
    </row>
    <row r="13" spans="1:13" x14ac:dyDescent="0.3">
      <c r="D13"/>
      <c r="H13" s="27"/>
      <c r="I13" s="27"/>
      <c r="J13" s="27"/>
      <c r="K13" s="27"/>
      <c r="L13" s="27"/>
      <c r="M13" s="27"/>
    </row>
    <row r="14" spans="1:13" x14ac:dyDescent="0.3">
      <c r="A14" s="5" t="str">
        <f>A1</f>
        <v>Obs.</v>
      </c>
      <c r="B14" s="5" t="str">
        <f>B1</f>
        <v>Idade</v>
      </c>
      <c r="C14" s="5" t="str">
        <f>C1</f>
        <v>Salário Anual</v>
      </c>
      <c r="D14"/>
      <c r="E14" s="5" t="s">
        <v>5</v>
      </c>
      <c r="H14" s="27"/>
      <c r="I14" s="27"/>
      <c r="J14" s="27"/>
      <c r="K14" s="27"/>
      <c r="L14" s="27"/>
      <c r="M14" s="27"/>
    </row>
    <row r="15" spans="1:13" x14ac:dyDescent="0.3">
      <c r="A15" s="2">
        <f t="shared" ref="A15:A24" si="1">A2</f>
        <v>1</v>
      </c>
      <c r="B15" s="13">
        <f>LOG(B2)</f>
        <v>1.3617278360175928</v>
      </c>
      <c r="C15" s="13">
        <f>LOG(C2)</f>
        <v>5.1760912590556813</v>
      </c>
      <c r="D15"/>
      <c r="E15" s="11">
        <f>SQRT((B15-$B$15)^2+(C15-$C$15)^2)</f>
        <v>0</v>
      </c>
      <c r="H15" s="27"/>
      <c r="I15" s="27"/>
      <c r="J15" s="27"/>
      <c r="K15" s="27"/>
      <c r="L15" s="27"/>
      <c r="M15" s="27"/>
    </row>
    <row r="16" spans="1:13" x14ac:dyDescent="0.3">
      <c r="A16" s="2">
        <f t="shared" si="1"/>
        <v>2</v>
      </c>
      <c r="B16" s="13">
        <f t="shared" ref="B16:C24" si="2">LOG(B3)</f>
        <v>1.7403626894942439</v>
      </c>
      <c r="C16" s="13">
        <f t="shared" si="2"/>
        <v>4.6989700043360187</v>
      </c>
      <c r="D16"/>
      <c r="E16" s="13">
        <f t="shared" ref="E16:E24" si="3">SQRT((B16-$B$15)^2+(C16-$C$15)^2)</f>
        <v>0.6091051173422779</v>
      </c>
      <c r="H16" s="27"/>
      <c r="I16" s="27"/>
      <c r="J16" s="27"/>
      <c r="K16" s="27"/>
      <c r="L16" s="27"/>
      <c r="M16" s="27"/>
    </row>
    <row r="17" spans="1:13" x14ac:dyDescent="0.3">
      <c r="A17" s="2">
        <f t="shared" si="1"/>
        <v>3</v>
      </c>
      <c r="B17" s="13">
        <f t="shared" si="2"/>
        <v>1.6434526764861874</v>
      </c>
      <c r="C17" s="13">
        <f t="shared" si="2"/>
        <v>4.5440680443502757</v>
      </c>
      <c r="D17"/>
      <c r="E17" s="13">
        <f t="shared" si="3"/>
        <v>0.69196981846292283</v>
      </c>
      <c r="H17" s="27"/>
      <c r="I17" s="27"/>
      <c r="J17" s="27"/>
      <c r="K17" s="27"/>
      <c r="L17" s="27"/>
      <c r="M17" s="27"/>
    </row>
    <row r="18" spans="1:13" x14ac:dyDescent="0.3">
      <c r="A18" s="2">
        <f t="shared" si="1"/>
        <v>4</v>
      </c>
      <c r="B18" s="13">
        <f t="shared" si="2"/>
        <v>1.9242792860618816</v>
      </c>
      <c r="C18" s="13">
        <f t="shared" si="2"/>
        <v>5.1613680022349753</v>
      </c>
      <c r="D18"/>
      <c r="E18" s="13">
        <f>SQRT((B18-$B$15)^2+(C18-$C$15)^2)</f>
        <v>0.56274408769736572</v>
      </c>
      <c r="H18" s="27"/>
      <c r="I18" s="27"/>
      <c r="J18" s="27"/>
      <c r="K18" s="27"/>
      <c r="L18" s="27"/>
      <c r="M18" s="27"/>
    </row>
    <row r="19" spans="1:13" x14ac:dyDescent="0.3">
      <c r="A19" s="2">
        <f t="shared" si="1"/>
        <v>5</v>
      </c>
      <c r="B19" s="13">
        <f t="shared" si="2"/>
        <v>1.5440680443502757</v>
      </c>
      <c r="C19" s="13">
        <f t="shared" si="2"/>
        <v>4.8450980400142569</v>
      </c>
      <c r="D19"/>
      <c r="E19" s="20">
        <f t="shared" si="3"/>
        <v>0.37789477718832071</v>
      </c>
    </row>
    <row r="20" spans="1:13" x14ac:dyDescent="0.3">
      <c r="A20" s="2">
        <f t="shared" si="1"/>
        <v>6</v>
      </c>
      <c r="B20" s="13">
        <f t="shared" si="2"/>
        <v>1.3979400086720377</v>
      </c>
      <c r="C20" s="13">
        <f t="shared" si="2"/>
        <v>4.3979400086720375</v>
      </c>
      <c r="D20"/>
      <c r="E20" s="13">
        <f>SQRT((B20-$B$15)^2+(C20-$C$15)^2)</f>
        <v>0.77899338246353789</v>
      </c>
    </row>
    <row r="21" spans="1:13" x14ac:dyDescent="0.3">
      <c r="A21" s="2">
        <f t="shared" si="1"/>
        <v>7</v>
      </c>
      <c r="B21" s="13">
        <f t="shared" si="2"/>
        <v>1.6720978579357175</v>
      </c>
      <c r="C21" s="13">
        <f t="shared" si="2"/>
        <v>4.7781512503836439</v>
      </c>
      <c r="D21"/>
      <c r="E21" s="13">
        <f t="shared" si="3"/>
        <v>0.50466404766672102</v>
      </c>
    </row>
    <row r="22" spans="1:13" x14ac:dyDescent="0.3">
      <c r="A22" s="2">
        <f t="shared" si="1"/>
        <v>8</v>
      </c>
      <c r="B22" s="13">
        <f t="shared" si="2"/>
        <v>1.8195439355418688</v>
      </c>
      <c r="C22" s="13">
        <f t="shared" si="2"/>
        <v>4.8750612633917001</v>
      </c>
      <c r="E22" s="13">
        <f t="shared" si="3"/>
        <v>0.54791846042370052</v>
      </c>
    </row>
    <row r="23" spans="1:13" x14ac:dyDescent="0.3">
      <c r="A23" s="2">
        <f t="shared" si="1"/>
        <v>9</v>
      </c>
      <c r="B23" s="13">
        <f t="shared" si="2"/>
        <v>1.6720978579357175</v>
      </c>
      <c r="C23" s="13">
        <f t="shared" si="2"/>
        <v>4.568201724066995</v>
      </c>
      <c r="E23" s="13">
        <f t="shared" si="3"/>
        <v>0.68253881739738331</v>
      </c>
      <c r="I23" t="s">
        <v>13</v>
      </c>
    </row>
    <row r="24" spans="1:13" x14ac:dyDescent="0.3">
      <c r="A24" s="2">
        <f t="shared" si="1"/>
        <v>10</v>
      </c>
      <c r="B24" s="13">
        <f t="shared" si="2"/>
        <v>1.5440680443502757</v>
      </c>
      <c r="C24" s="13">
        <f t="shared" si="2"/>
        <v>4.5051499783199063</v>
      </c>
      <c r="E24" s="13">
        <f t="shared" si="3"/>
        <v>0.69527703382908335</v>
      </c>
    </row>
    <row r="25" spans="1:13" x14ac:dyDescent="0.3">
      <c r="I25" t="s">
        <v>14</v>
      </c>
    </row>
  </sheetData>
  <mergeCells count="1">
    <mergeCell ref="H12:M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9193-960B-4367-BAF4-BEAF2384EFD5}">
  <sheetPr>
    <tabColor rgb="FF92D050"/>
  </sheetPr>
  <dimension ref="A1:Q26"/>
  <sheetViews>
    <sheetView showGridLines="0" zoomScale="120" zoomScaleNormal="120" workbookViewId="0">
      <selection activeCell="E29" sqref="E29"/>
    </sheetView>
  </sheetViews>
  <sheetFormatPr defaultRowHeight="14.4" x14ac:dyDescent="0.3"/>
  <cols>
    <col min="2" max="2" width="8.88671875" customWidth="1"/>
    <col min="3" max="3" width="12.109375" style="1" bestFit="1" customWidth="1"/>
    <col min="4" max="4" width="12.109375" style="1" customWidth="1"/>
    <col min="14" max="14" width="21.6640625" customWidth="1"/>
  </cols>
  <sheetData>
    <row r="1" spans="1:17" x14ac:dyDescent="0.3">
      <c r="A1" s="5" t="s">
        <v>4</v>
      </c>
      <c r="B1" s="5" t="s">
        <v>0</v>
      </c>
      <c r="C1" s="6" t="s">
        <v>3</v>
      </c>
      <c r="D1" s="7"/>
    </row>
    <row r="2" spans="1:17" x14ac:dyDescent="0.3">
      <c r="A2" s="2">
        <v>1</v>
      </c>
      <c r="B2" s="17">
        <v>23</v>
      </c>
      <c r="C2" s="19">
        <v>150000</v>
      </c>
      <c r="L2" s="5" t="s">
        <v>4</v>
      </c>
      <c r="M2" s="5" t="s">
        <v>0</v>
      </c>
      <c r="N2" s="6" t="s">
        <v>11</v>
      </c>
    </row>
    <row r="3" spans="1:17" x14ac:dyDescent="0.3">
      <c r="A3" s="2">
        <v>2</v>
      </c>
      <c r="B3" s="2">
        <v>55</v>
      </c>
      <c r="C3" s="3">
        <v>50000</v>
      </c>
      <c r="L3" s="2">
        <v>11</v>
      </c>
      <c r="M3" s="2">
        <v>29</v>
      </c>
      <c r="N3" s="19">
        <f>738.84*M3 + 33839</f>
        <v>55265.36</v>
      </c>
    </row>
    <row r="4" spans="1:17" x14ac:dyDescent="0.3">
      <c r="A4" s="2">
        <v>3</v>
      </c>
      <c r="B4" s="2">
        <v>44</v>
      </c>
      <c r="C4" s="3">
        <v>35000</v>
      </c>
      <c r="L4" s="2">
        <v>12</v>
      </c>
      <c r="M4" s="15">
        <v>30</v>
      </c>
      <c r="N4" s="19">
        <f>738.84*M4 + 33839</f>
        <v>56004.2</v>
      </c>
    </row>
    <row r="5" spans="1:17" x14ac:dyDescent="0.3">
      <c r="A5" s="2">
        <v>4</v>
      </c>
      <c r="B5" s="17">
        <v>84</v>
      </c>
      <c r="C5" s="3">
        <v>145000</v>
      </c>
    </row>
    <row r="6" spans="1:17" x14ac:dyDescent="0.3">
      <c r="A6" s="2">
        <v>5</v>
      </c>
      <c r="B6" s="2">
        <v>35</v>
      </c>
      <c r="C6" s="3">
        <v>70000</v>
      </c>
      <c r="M6" s="24" t="s">
        <v>10</v>
      </c>
      <c r="N6" s="21">
        <f>N4-N3</f>
        <v>738.83999999999651</v>
      </c>
    </row>
    <row r="7" spans="1:17" x14ac:dyDescent="0.3">
      <c r="A7" s="2">
        <v>6</v>
      </c>
      <c r="B7" s="2">
        <v>25</v>
      </c>
      <c r="C7" s="19">
        <v>25000</v>
      </c>
    </row>
    <row r="8" spans="1:17" ht="14.4" customHeight="1" x14ac:dyDescent="0.3">
      <c r="A8" s="2">
        <v>7</v>
      </c>
      <c r="B8" s="2">
        <v>47</v>
      </c>
      <c r="C8" s="3">
        <v>60000</v>
      </c>
      <c r="L8" s="28" t="s">
        <v>9</v>
      </c>
      <c r="M8" s="28"/>
      <c r="N8" s="28"/>
    </row>
    <row r="9" spans="1:17" ht="14.4" customHeight="1" x14ac:dyDescent="0.3">
      <c r="A9" s="2">
        <v>8</v>
      </c>
      <c r="B9" s="2">
        <v>66</v>
      </c>
      <c r="C9" s="3">
        <v>75000</v>
      </c>
      <c r="L9" s="28"/>
      <c r="M9" s="28"/>
      <c r="N9" s="28"/>
      <c r="O9" s="9"/>
      <c r="P9" s="9"/>
      <c r="Q9" s="9"/>
    </row>
    <row r="10" spans="1:17" x14ac:dyDescent="0.3">
      <c r="A10" s="2">
        <v>9</v>
      </c>
      <c r="B10" s="2">
        <v>47</v>
      </c>
      <c r="C10" s="3">
        <v>37000</v>
      </c>
      <c r="L10" s="9"/>
      <c r="M10" s="9"/>
      <c r="N10" s="9"/>
      <c r="O10" s="9"/>
      <c r="P10" s="9"/>
      <c r="Q10" s="9"/>
    </row>
    <row r="11" spans="1:17" x14ac:dyDescent="0.3">
      <c r="A11" s="2">
        <v>10</v>
      </c>
      <c r="B11" s="2">
        <v>35</v>
      </c>
      <c r="C11" s="3">
        <v>32000</v>
      </c>
      <c r="L11" s="9"/>
      <c r="M11" s="9"/>
      <c r="N11" s="9"/>
      <c r="O11" s="9"/>
      <c r="P11" s="9"/>
      <c r="Q11" s="9"/>
    </row>
    <row r="12" spans="1:17" ht="14.4" customHeight="1" x14ac:dyDescent="0.3">
      <c r="K12" s="10"/>
      <c r="L12" s="9"/>
      <c r="M12" s="9"/>
      <c r="N12" s="9"/>
      <c r="O12" s="9"/>
      <c r="P12" s="9"/>
      <c r="Q12" s="9"/>
    </row>
    <row r="13" spans="1:17" x14ac:dyDescent="0.3">
      <c r="A13" s="16" t="s">
        <v>1</v>
      </c>
      <c r="B13" s="16">
        <f>MIN(B2:B11)</f>
        <v>23</v>
      </c>
      <c r="C13" s="16">
        <f>MIN(C2:C11)</f>
        <v>25000</v>
      </c>
      <c r="K13" s="10"/>
      <c r="L13" s="10"/>
    </row>
    <row r="14" spans="1:17" x14ac:dyDescent="0.3">
      <c r="A14" s="16" t="s">
        <v>2</v>
      </c>
      <c r="B14" s="16">
        <f>MAX(B2:B11)</f>
        <v>84</v>
      </c>
      <c r="C14" s="16">
        <f>MAX(C2:C11)</f>
        <v>150000</v>
      </c>
      <c r="D14"/>
      <c r="K14" s="10"/>
      <c r="L14" s="10"/>
    </row>
    <row r="15" spans="1:17" x14ac:dyDescent="0.3">
      <c r="D15"/>
      <c r="K15" s="10"/>
      <c r="L15" s="10"/>
    </row>
    <row r="16" spans="1:17" x14ac:dyDescent="0.3">
      <c r="A16" s="5" t="str">
        <f>A1</f>
        <v>Obs.</v>
      </c>
      <c r="B16" s="5" t="str">
        <f>B1</f>
        <v>Idade</v>
      </c>
      <c r="C16" s="5" t="str">
        <f>C1</f>
        <v>Salário Anual</v>
      </c>
      <c r="D16"/>
      <c r="G16" s="10"/>
      <c r="H16" s="10"/>
      <c r="I16" s="10"/>
      <c r="J16" s="10"/>
      <c r="K16" s="10"/>
      <c r="L16" s="10"/>
    </row>
    <row r="17" spans="1:15" x14ac:dyDescent="0.3">
      <c r="A17" s="2">
        <f>A2</f>
        <v>1</v>
      </c>
      <c r="B17" s="17">
        <f>(B2-B$13)/(B$14-B$13)</f>
        <v>0</v>
      </c>
      <c r="C17" s="17">
        <f>(C2-C$13)/(C$14-C$13)</f>
        <v>1</v>
      </c>
      <c r="D17"/>
      <c r="G17" s="10"/>
      <c r="H17" s="10"/>
      <c r="I17" s="10"/>
      <c r="J17" s="10"/>
      <c r="K17" s="10"/>
      <c r="L17" s="5" t="s">
        <v>4</v>
      </c>
      <c r="M17" s="5" t="s">
        <v>0</v>
      </c>
      <c r="N17" s="6" t="s">
        <v>11</v>
      </c>
    </row>
    <row r="18" spans="1:15" x14ac:dyDescent="0.3">
      <c r="A18" s="2">
        <f t="shared" ref="A18:A26" si="0">A3</f>
        <v>2</v>
      </c>
      <c r="B18" s="13">
        <f t="shared" ref="B18:C26" si="1">(B3-B$13)/(B$14-B$13)</f>
        <v>0.52459016393442626</v>
      </c>
      <c r="C18" s="14">
        <f>(C3-C$13)/(C$14-C$13)</f>
        <v>0.2</v>
      </c>
      <c r="D18"/>
      <c r="G18" s="10"/>
      <c r="H18" s="10"/>
      <c r="I18" s="10"/>
      <c r="J18" s="10"/>
      <c r="K18" s="10"/>
      <c r="L18" s="2">
        <v>11</v>
      </c>
      <c r="M18" s="12">
        <f>(M3-B13)/(B14-B13)</f>
        <v>9.8360655737704916E-2</v>
      </c>
      <c r="N18" s="22">
        <f>0.3606*M18 + 0.2067</f>
        <v>0.24216885245901637</v>
      </c>
    </row>
    <row r="19" spans="1:15" x14ac:dyDescent="0.3">
      <c r="A19" s="2">
        <f t="shared" si="0"/>
        <v>3</v>
      </c>
      <c r="B19" s="13">
        <f t="shared" si="1"/>
        <v>0.34426229508196721</v>
      </c>
      <c r="C19" s="2">
        <f t="shared" si="1"/>
        <v>0.08</v>
      </c>
      <c r="D19"/>
      <c r="L19" s="2">
        <v>12</v>
      </c>
      <c r="M19" s="12">
        <f>(M4-B13)/(B14-B13)</f>
        <v>0.11475409836065574</v>
      </c>
      <c r="N19" s="22">
        <f>0.3606*M19 + 0.2067</f>
        <v>0.24808032786885245</v>
      </c>
    </row>
    <row r="20" spans="1:15" x14ac:dyDescent="0.3">
      <c r="A20" s="2">
        <f t="shared" si="0"/>
        <v>4</v>
      </c>
      <c r="B20" s="17">
        <f t="shared" si="1"/>
        <v>1</v>
      </c>
      <c r="C20" s="2">
        <f t="shared" si="1"/>
        <v>0.96</v>
      </c>
      <c r="D20"/>
    </row>
    <row r="21" spans="1:15" x14ac:dyDescent="0.3">
      <c r="A21" s="2">
        <f t="shared" si="0"/>
        <v>5</v>
      </c>
      <c r="B21" s="13">
        <f t="shared" si="1"/>
        <v>0.19672131147540983</v>
      </c>
      <c r="C21" s="2">
        <f t="shared" si="1"/>
        <v>0.36</v>
      </c>
      <c r="D21"/>
      <c r="M21" s="24" t="s">
        <v>10</v>
      </c>
      <c r="N21" s="23">
        <f>N19-N18</f>
        <v>5.9114754098360811E-3</v>
      </c>
      <c r="O21" s="25">
        <f>N21*(C14-C13)</f>
        <v>738.93442622951011</v>
      </c>
    </row>
    <row r="22" spans="1:15" x14ac:dyDescent="0.3">
      <c r="A22" s="2">
        <f t="shared" si="0"/>
        <v>6</v>
      </c>
      <c r="B22" s="13">
        <f t="shared" si="1"/>
        <v>3.2786885245901641E-2</v>
      </c>
      <c r="C22" s="18">
        <f t="shared" si="1"/>
        <v>0</v>
      </c>
      <c r="D22"/>
    </row>
    <row r="23" spans="1:15" ht="14.4" customHeight="1" x14ac:dyDescent="0.3">
      <c r="A23" s="2">
        <f t="shared" si="0"/>
        <v>7</v>
      </c>
      <c r="B23" s="13">
        <f t="shared" si="1"/>
        <v>0.39344262295081966</v>
      </c>
      <c r="C23" s="2">
        <f t="shared" si="1"/>
        <v>0.28000000000000003</v>
      </c>
      <c r="D23"/>
      <c r="L23" s="29" t="s">
        <v>12</v>
      </c>
      <c r="M23" s="29"/>
      <c r="N23" s="29"/>
    </row>
    <row r="24" spans="1:15" x14ac:dyDescent="0.3">
      <c r="A24" s="2">
        <f t="shared" si="0"/>
        <v>8</v>
      </c>
      <c r="B24" s="13">
        <f t="shared" si="1"/>
        <v>0.70491803278688525</v>
      </c>
      <c r="C24" s="2">
        <f t="shared" si="1"/>
        <v>0.4</v>
      </c>
      <c r="L24" s="29"/>
      <c r="M24" s="29"/>
      <c r="N24" s="29"/>
    </row>
    <row r="25" spans="1:15" x14ac:dyDescent="0.3">
      <c r="A25" s="2">
        <f t="shared" si="0"/>
        <v>9</v>
      </c>
      <c r="B25" s="13">
        <f t="shared" si="1"/>
        <v>0.39344262295081966</v>
      </c>
      <c r="C25" s="2">
        <f t="shared" si="1"/>
        <v>9.6000000000000002E-2</v>
      </c>
      <c r="L25" s="29"/>
      <c r="M25" s="29"/>
      <c r="N25" s="29"/>
    </row>
    <row r="26" spans="1:15" x14ac:dyDescent="0.3">
      <c r="A26" s="2">
        <f t="shared" si="0"/>
        <v>10</v>
      </c>
      <c r="B26" s="13">
        <f t="shared" si="1"/>
        <v>0.19672131147540983</v>
      </c>
      <c r="C26" s="2">
        <f t="shared" si="1"/>
        <v>5.6000000000000001E-2</v>
      </c>
      <c r="L26" s="29"/>
      <c r="M26" s="29"/>
      <c r="N26" s="29"/>
    </row>
  </sheetData>
  <mergeCells count="2">
    <mergeCell ref="L8:N9"/>
    <mergeCell ref="L23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 Originais</vt:lpstr>
      <vt:lpstr>Dados Transf Min-Max</vt:lpstr>
      <vt:lpstr>Dados Transf Logaritmo</vt:lpstr>
      <vt:lpstr>EXTRA - Interpretação dos 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cardoso</dc:creator>
  <cp:lastModifiedBy>carla cardoso</cp:lastModifiedBy>
  <dcterms:created xsi:type="dcterms:W3CDTF">2025-02-04T22:23:27Z</dcterms:created>
  <dcterms:modified xsi:type="dcterms:W3CDTF">2025-02-05T21:45:02Z</dcterms:modified>
</cp:coreProperties>
</file>