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10914ff9dd546eb/"/>
    </mc:Choice>
  </mc:AlternateContent>
  <xr:revisionPtr revIDLastSave="459" documentId="8_{9D06E15F-5C65-4571-8504-1030E9F9B44E}" xr6:coauthVersionLast="47" xr6:coauthVersionMax="47" xr10:uidLastSave="{9866A42F-151D-41DA-B2B8-260BEA9273A4}"/>
  <bookViews>
    <workbookView xWindow="-105" yWindow="0" windowWidth="19410" windowHeight="15585" xr2:uid="{EAED8C1B-7489-4005-AD6B-B2278450D677}"/>
  </bookViews>
  <sheets>
    <sheet name="Simulador" sheetId="2" r:id="rId1"/>
    <sheet name="Taxas&amp;Perfil" sheetId="3" r:id="rId2"/>
  </sheets>
  <definedNames>
    <definedName name="aporte">Simulador!$D$16</definedName>
    <definedName name="patrimonio">Simulador!$D$19</definedName>
    <definedName name="qtde_anos">Simulador!$D$17</definedName>
    <definedName name="rendimento_carteira">Simulador!$D$12</definedName>
    <definedName name="salario">Simulador!$D$11</definedName>
    <definedName name="sugestao_investimento">Simulador!$D$13</definedName>
    <definedName name="taxa_mensal">Simulador!$D$18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9" i="2" l="1"/>
  <c r="C34" i="2"/>
  <c r="D34" i="2" s="1"/>
  <c r="C35" i="2"/>
  <c r="D35" i="2" s="1"/>
  <c r="C36" i="2"/>
  <c r="D36" i="2" s="1"/>
  <c r="C37" i="2"/>
  <c r="D37" i="2" s="1"/>
  <c r="C38" i="2"/>
  <c r="D38" i="2" s="1"/>
  <c r="C33" i="2"/>
  <c r="D33" i="2" s="1"/>
  <c r="A9" i="3"/>
  <c r="A10" i="3"/>
  <c r="A11" i="3"/>
  <c r="A12" i="3"/>
  <c r="A13" i="3"/>
  <c r="A14" i="3"/>
  <c r="A15" i="3"/>
  <c r="A16" i="3"/>
  <c r="A17" i="3"/>
  <c r="A18" i="3"/>
  <c r="A19" i="3"/>
  <c r="A20" i="3"/>
  <c r="A4" i="3"/>
  <c r="A5" i="3"/>
  <c r="A6" i="3"/>
  <c r="A7" i="3"/>
  <c r="A8" i="3"/>
  <c r="A3" i="3"/>
  <c r="C30" i="2"/>
  <c r="D13" i="2"/>
  <c r="C24" i="2"/>
  <c r="D24" i="2" s="1"/>
  <c r="C25" i="2"/>
  <c r="D25" i="2" s="1"/>
  <c r="C26" i="2"/>
  <c r="D26" i="2" s="1"/>
  <c r="C27" i="2"/>
  <c r="D27" i="2" s="1"/>
  <c r="C23" i="2"/>
  <c r="D23" i="2" s="1"/>
  <c r="D19" i="2"/>
  <c r="D20" i="2" s="1"/>
  <c r="D39" i="2" l="1"/>
</calcChain>
</file>

<file path=xl/sharedStrings.xml><?xml version="1.0" encoding="utf-8"?>
<sst xmlns="http://schemas.openxmlformats.org/spreadsheetml/2006/main" count="69" uniqueCount="34">
  <si>
    <t>INVESTIMENTO MENSAL</t>
  </si>
  <si>
    <t>Patrimônio Acumulado ?</t>
  </si>
  <si>
    <t>Dividendos Mensais ?</t>
  </si>
  <si>
    <t>Taxa de Rendimento Mensal ?</t>
  </si>
  <si>
    <t>Por Quantos Anos ?</t>
  </si>
  <si>
    <t>Quanto Investir por Mês ?</t>
  </si>
  <si>
    <t>Quanto em 2 anos?</t>
  </si>
  <si>
    <t>Quanto em 5 anos?</t>
  </si>
  <si>
    <t>Quanto em 10 anos?</t>
  </si>
  <si>
    <t>Quanto em 20 anos?</t>
  </si>
  <si>
    <t>Quanto em 30 anos?</t>
  </si>
  <si>
    <t>Dividendos</t>
  </si>
  <si>
    <t>Rendimento Carteira</t>
  </si>
  <si>
    <t>Salário</t>
  </si>
  <si>
    <t>CONFIGURAÇÕES</t>
  </si>
  <si>
    <t>CENÁRIOS</t>
  </si>
  <si>
    <t>Conservador</t>
  </si>
  <si>
    <t>Moderado</t>
  </si>
  <si>
    <t>Agressivo</t>
  </si>
  <si>
    <t>PERFIL</t>
  </si>
  <si>
    <t>VALOR A SER INVESTIDO POR MÊS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</si>
  <si>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</si>
  <si>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</si>
  <si>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</si>
  <si>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</si>
  <si>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</si>
  <si>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</si>
  <si>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</si>
  <si>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</si>
  <si>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</si>
  <si>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%</t>
  </si>
  <si>
    <t>Sugestão de Investimento (30%)</t>
  </si>
  <si>
    <t>SELECIONE SEU PERFIL</t>
  </si>
  <si>
    <t xml:space="preserve">CHAVE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</si>
</sst>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8" formatCode="&quot;R$&quot;\ #,##0.0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13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9.9978637043366805E-2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0">
    <xf numFmtId="0" fontId="0" fillId="0" borderId="0" xfId="0"/>
    <xf numFmtId="0" fontId="0" fillId="0" borderId="3" xfId="0" applyBorder="1"/>
    <xf numFmtId="0" fontId="0" fillId="0" borderId="5" xfId="0" applyBorder="1"/>
    <xf numFmtId="0" fontId="3" fillId="0" borderId="0" xfId="0" applyFont="1"/>
    <xf numFmtId="0" fontId="6" fillId="2" borderId="12" xfId="0" applyFont="1" applyFill="1" applyBorder="1" applyAlignment="1">
      <alignment horizontal="left" indent="2"/>
    </xf>
    <xf numFmtId="8" fontId="0" fillId="2" borderId="13" xfId="0" applyNumberFormat="1" applyFill="1" applyBorder="1" applyAlignment="1">
      <alignment horizontal="center"/>
    </xf>
    <xf numFmtId="8" fontId="0" fillId="2" borderId="14" xfId="0" applyNumberFormat="1" applyFill="1" applyBorder="1" applyAlignment="1">
      <alignment horizontal="center"/>
    </xf>
    <xf numFmtId="0" fontId="6" fillId="2" borderId="15" xfId="0" applyFont="1" applyFill="1" applyBorder="1" applyAlignment="1">
      <alignment horizontal="left" indent="2"/>
    </xf>
    <xf numFmtId="8" fontId="0" fillId="2" borderId="16" xfId="0" applyNumberFormat="1" applyFill="1" applyBorder="1" applyAlignment="1">
      <alignment horizontal="center"/>
    </xf>
    <xf numFmtId="8" fontId="0" fillId="2" borderId="17" xfId="0" applyNumberFormat="1" applyFill="1" applyBorder="1" applyAlignment="1">
      <alignment horizontal="center"/>
    </xf>
    <xf numFmtId="0" fontId="6" fillId="2" borderId="18" xfId="0" applyFont="1" applyFill="1" applyBorder="1" applyAlignment="1">
      <alignment horizontal="left" indent="2"/>
    </xf>
    <xf numFmtId="8" fontId="0" fillId="2" borderId="19" xfId="0" applyNumberFormat="1" applyFill="1" applyBorder="1" applyAlignment="1">
      <alignment horizontal="center"/>
    </xf>
    <xf numFmtId="8" fontId="0" fillId="2" borderId="20" xfId="0" applyNumberFormat="1" applyFill="1" applyBorder="1" applyAlignment="1">
      <alignment horizontal="center"/>
    </xf>
    <xf numFmtId="0" fontId="6" fillId="2" borderId="12" xfId="0" applyFont="1" applyFill="1" applyBorder="1" applyAlignment="1">
      <alignment horizontal="left" indent="2"/>
    </xf>
    <xf numFmtId="0" fontId="6" fillId="2" borderId="13" xfId="0" applyFont="1" applyFill="1" applyBorder="1" applyAlignment="1">
      <alignment horizontal="left" indent="2"/>
    </xf>
    <xf numFmtId="168" fontId="2" fillId="0" borderId="14" xfId="0" applyNumberFormat="1" applyFont="1" applyBorder="1" applyAlignment="1">
      <alignment horizontal="center" vertical="center"/>
    </xf>
    <xf numFmtId="0" fontId="6" fillId="2" borderId="15" xfId="0" applyFont="1" applyFill="1" applyBorder="1" applyAlignment="1">
      <alignment horizontal="left" indent="2"/>
    </xf>
    <xf numFmtId="0" fontId="6" fillId="2" borderId="16" xfId="0" applyFont="1" applyFill="1" applyBorder="1" applyAlignment="1">
      <alignment horizontal="left" indent="2"/>
    </xf>
    <xf numFmtId="0" fontId="2" fillId="0" borderId="17" xfId="0" applyFont="1" applyBorder="1" applyAlignment="1">
      <alignment horizontal="center" vertical="center"/>
    </xf>
    <xf numFmtId="10" fontId="2" fillId="0" borderId="17" xfId="0" applyNumberFormat="1" applyFont="1" applyBorder="1" applyAlignment="1">
      <alignment horizontal="center" vertical="center"/>
    </xf>
    <xf numFmtId="0" fontId="7" fillId="2" borderId="15" xfId="0" applyFont="1" applyFill="1" applyBorder="1" applyAlignment="1">
      <alignment horizontal="left" indent="2"/>
    </xf>
    <xf numFmtId="0" fontId="7" fillId="2" borderId="16" xfId="0" applyFont="1" applyFill="1" applyBorder="1" applyAlignment="1">
      <alignment horizontal="left" indent="2"/>
    </xf>
    <xf numFmtId="8" fontId="2" fillId="2" borderId="17" xfId="0" applyNumberFormat="1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left" indent="2"/>
    </xf>
    <xf numFmtId="0" fontId="7" fillId="2" borderId="19" xfId="0" applyFont="1" applyFill="1" applyBorder="1" applyAlignment="1">
      <alignment horizontal="left" indent="2"/>
    </xf>
    <xf numFmtId="8" fontId="2" fillId="2" borderId="20" xfId="0" applyNumberFormat="1" applyFont="1" applyFill="1" applyBorder="1" applyAlignment="1">
      <alignment horizontal="center" vertical="center"/>
    </xf>
    <xf numFmtId="168" fontId="0" fillId="0" borderId="14" xfId="0" applyNumberFormat="1" applyBorder="1" applyAlignment="1">
      <alignment horizontal="center" vertical="center"/>
    </xf>
    <xf numFmtId="10" fontId="0" fillId="0" borderId="17" xfId="0" applyNumberFormat="1" applyBorder="1" applyAlignment="1">
      <alignment horizontal="center" vertical="center"/>
    </xf>
    <xf numFmtId="0" fontId="6" fillId="2" borderId="18" xfId="0" applyFont="1" applyFill="1" applyBorder="1" applyAlignment="1">
      <alignment horizontal="left" indent="2"/>
    </xf>
    <xf numFmtId="0" fontId="6" fillId="2" borderId="19" xfId="0" applyFont="1" applyFill="1" applyBorder="1" applyAlignment="1">
      <alignment horizontal="left" indent="2"/>
    </xf>
    <xf numFmtId="168" fontId="0" fillId="2" borderId="20" xfId="0" applyNumberFormat="1" applyFill="1" applyBorder="1" applyAlignment="1">
      <alignment horizontal="center" vertical="center"/>
    </xf>
    <xf numFmtId="9" fontId="0" fillId="0" borderId="0" xfId="1" applyFont="1"/>
    <xf numFmtId="0" fontId="0" fillId="0" borderId="21" xfId="0" applyBorder="1"/>
    <xf numFmtId="0" fontId="0" fillId="0" borderId="21" xfId="0" applyBorder="1" applyAlignment="1">
      <alignment horizontal="center"/>
    </xf>
    <xf numFmtId="0" fontId="4" fillId="4" borderId="7" xfId="0" applyFont="1" applyFill="1" applyBorder="1" applyAlignment="1">
      <alignment horizontal="left" vertical="center" indent="2"/>
    </xf>
    <xf numFmtId="0" fontId="4" fillId="4" borderId="11" xfId="0" applyFont="1" applyFill="1" applyBorder="1" applyAlignment="1">
      <alignment horizontal="left" vertical="center" indent="2"/>
    </xf>
    <xf numFmtId="0" fontId="4" fillId="4" borderId="8" xfId="0" applyFont="1" applyFill="1" applyBorder="1" applyAlignment="1">
      <alignment horizontal="left" vertical="center" indent="2"/>
    </xf>
    <xf numFmtId="0" fontId="4" fillId="6" borderId="7" xfId="0" applyFont="1" applyFill="1" applyBorder="1" applyAlignment="1">
      <alignment horizontal="left" vertical="center" indent="2"/>
    </xf>
    <xf numFmtId="0" fontId="4" fillId="6" borderId="11" xfId="0" applyFont="1" applyFill="1" applyBorder="1" applyAlignment="1">
      <alignment horizontal="left" vertical="center" indent="2"/>
    </xf>
    <xf numFmtId="0" fontId="4" fillId="6" borderId="8" xfId="0" applyFont="1" applyFill="1" applyBorder="1" applyAlignment="1">
      <alignment horizontal="left" vertical="center" indent="2"/>
    </xf>
    <xf numFmtId="0" fontId="5" fillId="6" borderId="8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9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9" fontId="0" fillId="0" borderId="4" xfId="1" applyFont="1" applyBorder="1" applyAlignment="1">
      <alignment horizontal="center" vertical="center"/>
    </xf>
    <xf numFmtId="0" fontId="0" fillId="0" borderId="22" xfId="0" applyBorder="1"/>
    <xf numFmtId="9" fontId="0" fillId="0" borderId="23" xfId="1" applyFont="1" applyBorder="1" applyAlignment="1">
      <alignment horizontal="center" vertical="center"/>
    </xf>
    <xf numFmtId="9" fontId="0" fillId="0" borderId="4" xfId="1" applyFont="1" applyFill="1" applyBorder="1" applyAlignment="1">
      <alignment horizontal="center" vertical="center"/>
    </xf>
    <xf numFmtId="9" fontId="0" fillId="0" borderId="23" xfId="1" applyFont="1" applyBorder="1" applyAlignment="1">
      <alignment horizontal="center"/>
    </xf>
    <xf numFmtId="9" fontId="0" fillId="0" borderId="4" xfId="1" applyFont="1" applyBorder="1" applyAlignment="1">
      <alignment horizontal="center"/>
    </xf>
    <xf numFmtId="0" fontId="0" fillId="0" borderId="10" xfId="0" applyBorder="1"/>
    <xf numFmtId="0" fontId="0" fillId="0" borderId="10" xfId="0" applyBorder="1" applyAlignment="1">
      <alignment horizontal="center"/>
    </xf>
    <xf numFmtId="9" fontId="0" fillId="0" borderId="6" xfId="1" applyFont="1" applyBorder="1" applyAlignment="1">
      <alignment horizontal="center"/>
    </xf>
    <xf numFmtId="0" fontId="2" fillId="2" borderId="5" xfId="0" applyFont="1" applyFill="1" applyBorder="1" applyAlignment="1">
      <alignment horizontal="left" vertical="center" indent="2"/>
    </xf>
    <xf numFmtId="2" fontId="2" fillId="2" borderId="10" xfId="0" applyNumberFormat="1" applyFont="1" applyFill="1" applyBorder="1" applyAlignment="1">
      <alignment horizontal="center" vertical="center"/>
    </xf>
    <xf numFmtId="2" fontId="2" fillId="2" borderId="6" xfId="0" applyNumberFormat="1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left" indent="2"/>
    </xf>
    <xf numFmtId="0" fontId="2" fillId="5" borderId="11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9" fontId="0" fillId="0" borderId="0" xfId="1" applyFont="1" applyBorder="1" applyAlignment="1">
      <alignment horizontal="center" vertical="center"/>
    </xf>
    <xf numFmtId="168" fontId="0" fillId="2" borderId="4" xfId="0" applyNumberForma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7" xfId="0" applyFont="1" applyFill="1" applyBorder="1"/>
    <xf numFmtId="9" fontId="2" fillId="3" borderId="11" xfId="0" applyNumberFormat="1" applyFont="1" applyFill="1" applyBorder="1" applyAlignment="1">
      <alignment horizontal="center"/>
    </xf>
    <xf numFmtId="168" fontId="2" fillId="3" borderId="8" xfId="0" applyNumberFormat="1" applyFont="1" applyFill="1" applyBorder="1" applyAlignment="1">
      <alignment horizont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Simulador!$B$33:$B$38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Simulador!$C$33:$C$38</c:f>
              <c:numCache>
                <c:formatCode>0%</c:formatCode>
                <c:ptCount val="6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24-4FF6-B8D6-8F8CB649F6C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3.3333333333333333E-2"/>
          <c:y val="8.2949475065616798E-2"/>
          <c:w val="0.24722222222222223"/>
          <c:h val="0.815198673082531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1296228</xdr:colOff>
      <xdr:row>39</xdr:row>
      <xdr:rowOff>61291</xdr:rowOff>
    </xdr:from>
    <xdr:to>
      <xdr:col>2</xdr:col>
      <xdr:colOff>3209511</xdr:colOff>
      <xdr:row>53</xdr:row>
      <xdr:rowOff>137491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F7C2E5B-A485-250B-D43D-7A8A3F4435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207065</xdr:colOff>
      <xdr:row>0</xdr:row>
      <xdr:rowOff>0</xdr:rowOff>
    </xdr:from>
    <xdr:to>
      <xdr:col>4</xdr:col>
      <xdr:colOff>33129</xdr:colOff>
      <xdr:row>8</xdr:row>
      <xdr:rowOff>142168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8B80D640-C0A4-DF89-C51A-0BC937FDF95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7352" b="27323"/>
        <a:stretch>
          <a:fillRect/>
        </a:stretch>
      </xdr:blipFill>
      <xdr:spPr>
        <a:xfrm>
          <a:off x="207065" y="0"/>
          <a:ext cx="7181021" cy="16661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D893F-38EA-441B-A721-45D9E3FCD94A}">
  <dimension ref="A9:F68"/>
  <sheetViews>
    <sheetView showGridLines="0" tabSelected="1" zoomScale="115" zoomScaleNormal="115" workbookViewId="0">
      <selection activeCell="D46" sqref="D46"/>
    </sheetView>
  </sheetViews>
  <sheetFormatPr defaultColWidth="0" defaultRowHeight="15" x14ac:dyDescent="0.25"/>
  <cols>
    <col min="1" max="1" width="3.42578125" bestFit="1" customWidth="1"/>
    <col min="2" max="2" width="39.85546875" customWidth="1"/>
    <col min="3" max="3" width="49.42578125" customWidth="1"/>
    <col min="4" max="4" width="17.5703125" customWidth="1"/>
    <col min="5" max="5" width="4.28515625" customWidth="1"/>
    <col min="6" max="6" width="11.42578125" hidden="1" customWidth="1"/>
    <col min="7" max="11" width="9.140625" hidden="1" customWidth="1"/>
    <col min="12" max="16384" width="9.140625" hidden="1"/>
  </cols>
  <sheetData>
    <row r="9" spans="2:4" ht="15.75" thickBot="1" x14ac:dyDescent="0.3"/>
    <row r="10" spans="2:4" ht="27" thickBot="1" x14ac:dyDescent="0.3">
      <c r="B10" s="34" t="s">
        <v>14</v>
      </c>
      <c r="C10" s="35"/>
      <c r="D10" s="36"/>
    </row>
    <row r="11" spans="2:4" ht="15.75" x14ac:dyDescent="0.25">
      <c r="B11" s="13" t="s">
        <v>13</v>
      </c>
      <c r="C11" s="14"/>
      <c r="D11" s="26">
        <v>2000</v>
      </c>
    </row>
    <row r="12" spans="2:4" ht="15.75" x14ac:dyDescent="0.25">
      <c r="B12" s="16" t="s">
        <v>12</v>
      </c>
      <c r="C12" s="17"/>
      <c r="D12" s="27">
        <v>6.0000000000000001E-3</v>
      </c>
    </row>
    <row r="13" spans="2:4" ht="16.5" thickBot="1" x14ac:dyDescent="0.3">
      <c r="B13" s="28" t="s">
        <v>31</v>
      </c>
      <c r="C13" s="29"/>
      <c r="D13" s="30">
        <f>salario*30%</f>
        <v>600</v>
      </c>
    </row>
    <row r="14" spans="2:4" ht="15.75" thickBot="1" x14ac:dyDescent="0.3"/>
    <row r="15" spans="2:4" ht="31.5" customHeight="1" thickBot="1" x14ac:dyDescent="0.3">
      <c r="B15" s="37" t="s">
        <v>0</v>
      </c>
      <c r="C15" s="38"/>
      <c r="D15" s="39"/>
    </row>
    <row r="16" spans="2:4" ht="15.75" x14ac:dyDescent="0.25">
      <c r="B16" s="13" t="s">
        <v>5</v>
      </c>
      <c r="C16" s="14"/>
      <c r="D16" s="15">
        <v>200</v>
      </c>
    </row>
    <row r="17" spans="1:4" ht="15.75" x14ac:dyDescent="0.25">
      <c r="B17" s="16" t="s">
        <v>4</v>
      </c>
      <c r="C17" s="17"/>
      <c r="D17" s="18">
        <v>5</v>
      </c>
    </row>
    <row r="18" spans="1:4" ht="15.75" x14ac:dyDescent="0.25">
      <c r="B18" s="16" t="s">
        <v>3</v>
      </c>
      <c r="C18" s="17"/>
      <c r="D18" s="19">
        <v>1.0789999999999999E-2</v>
      </c>
    </row>
    <row r="19" spans="1:4" ht="15.75" x14ac:dyDescent="0.25">
      <c r="B19" s="20" t="s">
        <v>1</v>
      </c>
      <c r="C19" s="21"/>
      <c r="D19" s="22">
        <f>FV(taxa_mensal,qtde_anos*12,-aporte)</f>
        <v>16755.382799697527</v>
      </c>
    </row>
    <row r="20" spans="1:4" ht="16.5" thickBot="1" x14ac:dyDescent="0.3">
      <c r="B20" s="23" t="s">
        <v>2</v>
      </c>
      <c r="C20" s="24"/>
      <c r="D20" s="25">
        <f>patrimonio*rendimento_carteira</f>
        <v>100.53229679818516</v>
      </c>
    </row>
    <row r="21" spans="1:4" ht="15.75" thickBot="1" x14ac:dyDescent="0.3"/>
    <row r="22" spans="1:4" ht="27" thickBot="1" x14ac:dyDescent="0.3">
      <c r="B22" s="37" t="s">
        <v>15</v>
      </c>
      <c r="C22" s="38"/>
      <c r="D22" s="40" t="s">
        <v>11</v>
      </c>
    </row>
    <row r="23" spans="1:4" ht="15.75" x14ac:dyDescent="0.25">
      <c r="A23" s="3">
        <v>2</v>
      </c>
      <c r="B23" s="4" t="s">
        <v>6</v>
      </c>
      <c r="C23" s="5">
        <f>FV(taxa_mensal,$A23*12,-aporte)</f>
        <v>5445.5254595290435</v>
      </c>
      <c r="D23" s="6">
        <f>C23*rendimento_carteira</f>
        <v>32.673152757174265</v>
      </c>
    </row>
    <row r="24" spans="1:4" ht="15.75" x14ac:dyDescent="0.25">
      <c r="A24" s="3">
        <v>5</v>
      </c>
      <c r="B24" s="7" t="s">
        <v>7</v>
      </c>
      <c r="C24" s="8">
        <f>FV(taxa_mensal,$A24*12,-aporte)</f>
        <v>16755.382799697527</v>
      </c>
      <c r="D24" s="9">
        <f>C24*rendimento_carteira</f>
        <v>100.53229679818516</v>
      </c>
    </row>
    <row r="25" spans="1:4" ht="15.75" x14ac:dyDescent="0.25">
      <c r="A25" s="3">
        <v>10</v>
      </c>
      <c r="B25" s="7" t="s">
        <v>8</v>
      </c>
      <c r="C25" s="8">
        <f>FV(taxa_mensal,$A25*12,-aporte)</f>
        <v>48656.842506034438</v>
      </c>
      <c r="D25" s="9">
        <f>C25*rendimento_carteira</f>
        <v>291.94105503620665</v>
      </c>
    </row>
    <row r="26" spans="1:4" ht="15.75" x14ac:dyDescent="0.25">
      <c r="A26" s="3">
        <v>20</v>
      </c>
      <c r="B26" s="7" t="s">
        <v>9</v>
      </c>
      <c r="C26" s="8">
        <f>FV(taxa_mensal,$A26*12,-aporte)</f>
        <v>225039.68001941612</v>
      </c>
      <c r="D26" s="9">
        <f>C26*rendimento_carteira</f>
        <v>1350.2380801164968</v>
      </c>
    </row>
    <row r="27" spans="1:4" ht="16.5" thickBot="1" x14ac:dyDescent="0.3">
      <c r="A27" s="3">
        <v>30</v>
      </c>
      <c r="B27" s="10" t="s">
        <v>10</v>
      </c>
      <c r="C27" s="11">
        <f>FV(taxa_mensal,$A27*12,-aporte)</f>
        <v>864433.93100094295</v>
      </c>
      <c r="D27" s="12">
        <f>C27*rendimento_carteira</f>
        <v>5186.6035860056581</v>
      </c>
    </row>
    <row r="28" spans="1:4" ht="15.75" thickBot="1" x14ac:dyDescent="0.3"/>
    <row r="29" spans="1:4" ht="15.75" thickBot="1" x14ac:dyDescent="0.3">
      <c r="B29" s="58" t="s">
        <v>32</v>
      </c>
      <c r="C29" s="59" t="s">
        <v>18</v>
      </c>
      <c r="D29" s="60"/>
    </row>
    <row r="30" spans="1:4" ht="15.75" thickBot="1" x14ac:dyDescent="0.3">
      <c r="B30" s="55" t="s">
        <v>20</v>
      </c>
      <c r="C30" s="56">
        <f>aporte</f>
        <v>200</v>
      </c>
      <c r="D30" s="57"/>
    </row>
    <row r="31" spans="1:4" ht="15.75" thickBot="1" x14ac:dyDescent="0.3"/>
    <row r="32" spans="1:4" ht="15.75" thickBot="1" x14ac:dyDescent="0.3">
      <c r="B32" s="64" t="s">
        <v>21</v>
      </c>
      <c r="C32" s="65" t="s">
        <v>22</v>
      </c>
      <c r="D32" s="66" t="s">
        <v>23</v>
      </c>
    </row>
    <row r="33" spans="2:4" x14ac:dyDescent="0.25">
      <c r="B33" s="61" t="s">
        <v>24</v>
      </c>
      <c r="C33" s="62">
        <f>VLOOKUP($C$29&amp;"-"&amp;B33,'Taxas&amp;Perfil'!A:D,4,FALSE)</f>
        <v>0.5</v>
      </c>
      <c r="D33" s="63">
        <f>aporte*C33</f>
        <v>100</v>
      </c>
    </row>
    <row r="34" spans="2:4" x14ac:dyDescent="0.25">
      <c r="B34" s="61" t="s">
        <v>25</v>
      </c>
      <c r="C34" s="62">
        <f>VLOOKUP($C$29&amp;"-"&amp;B34,'Taxas&amp;Perfil'!A:D,4,FALSE)</f>
        <v>0.1</v>
      </c>
      <c r="D34" s="63">
        <f>aporte*C34</f>
        <v>20</v>
      </c>
    </row>
    <row r="35" spans="2:4" x14ac:dyDescent="0.25">
      <c r="B35" s="61" t="s">
        <v>26</v>
      </c>
      <c r="C35" s="62">
        <f>VLOOKUP($C$29&amp;"-"&amp;B35,'Taxas&amp;Perfil'!A:D,4,FALSE)</f>
        <v>0.05</v>
      </c>
      <c r="D35" s="63">
        <f>aporte*C35</f>
        <v>10</v>
      </c>
    </row>
    <row r="36" spans="2:4" x14ac:dyDescent="0.25">
      <c r="B36" s="61" t="s">
        <v>27</v>
      </c>
      <c r="C36" s="62">
        <f>VLOOKUP($C$29&amp;"-"&amp;B36,'Taxas&amp;Perfil'!A:D,4,FALSE)</f>
        <v>0.05</v>
      </c>
      <c r="D36" s="63">
        <f>aporte*C36</f>
        <v>10</v>
      </c>
    </row>
    <row r="37" spans="2:4" x14ac:dyDescent="0.25">
      <c r="B37" s="61" t="s">
        <v>28</v>
      </c>
      <c r="C37" s="62">
        <f>VLOOKUP($C$29&amp;"-"&amp;B37,'Taxas&amp;Perfil'!A:D,4,FALSE)</f>
        <v>0.2</v>
      </c>
      <c r="D37" s="63">
        <f>aporte*C37</f>
        <v>40</v>
      </c>
    </row>
    <row r="38" spans="2:4" ht="15.75" thickBot="1" x14ac:dyDescent="0.3">
      <c r="B38" s="61" t="s">
        <v>29</v>
      </c>
      <c r="C38" s="62">
        <f>VLOOKUP($C$29&amp;"-"&amp;B38,'Taxas&amp;Perfil'!A:D,4,FALSE)</f>
        <v>0.1</v>
      </c>
      <c r="D38" s="63">
        <f>aporte*C38</f>
        <v>20</v>
      </c>
    </row>
    <row r="39" spans="2:4" ht="15.75" thickBot="1" x14ac:dyDescent="0.3">
      <c r="B39" s="67"/>
      <c r="C39" s="68">
        <f>SUM(C33:C38)</f>
        <v>1.0000000000000002</v>
      </c>
      <c r="D39" s="69">
        <f>SUM(D33:D38)</f>
        <v>200</v>
      </c>
    </row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</sheetData>
  <mergeCells count="13">
    <mergeCell ref="B22:C22"/>
    <mergeCell ref="C29:D29"/>
    <mergeCell ref="C30:D30"/>
    <mergeCell ref="B17:C17"/>
    <mergeCell ref="B18:C18"/>
    <mergeCell ref="B19:C19"/>
    <mergeCell ref="B20:C20"/>
    <mergeCell ref="B15:D15"/>
    <mergeCell ref="B11:C11"/>
    <mergeCell ref="B12:C12"/>
    <mergeCell ref="B13:C13"/>
    <mergeCell ref="B16:C16"/>
    <mergeCell ref="B10:D10"/>
  </mergeCells>
  <dataValidations count="1">
    <dataValidation type="list" allowBlank="1" showInputMessage="1" showErrorMessage="1" sqref="C29" xr:uid="{94035DB5-1886-4BC3-B6D1-557CDC81D057}">
      <formula1>"Conservador,Moderado,Agressivo"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1F0F3-65F6-4021-85AA-7C78808761FC}">
  <dimension ref="A1:H20"/>
  <sheetViews>
    <sheetView workbookViewId="0">
      <selection activeCell="C27" sqref="C27"/>
    </sheetView>
  </sheetViews>
  <sheetFormatPr defaultRowHeight="15" x14ac:dyDescent="0.25"/>
  <cols>
    <col min="1" max="1" width="30.85546875" bestFit="1" customWidth="1"/>
    <col min="2" max="2" width="12.140625" bestFit="1" customWidth="1"/>
    <col min="3" max="3" width="23.5703125" customWidth="1"/>
    <col min="7" max="7" width="16.85546875" bestFit="1" customWidth="1"/>
  </cols>
  <sheetData>
    <row r="1" spans="1:8" ht="15.75" thickBot="1" x14ac:dyDescent="0.3"/>
    <row r="2" spans="1:8" x14ac:dyDescent="0.25">
      <c r="A2" s="41" t="s">
        <v>33</v>
      </c>
      <c r="B2" s="42" t="s">
        <v>19</v>
      </c>
      <c r="C2" s="42" t="s">
        <v>21</v>
      </c>
      <c r="D2" s="43" t="s">
        <v>30</v>
      </c>
    </row>
    <row r="3" spans="1:8" x14ac:dyDescent="0.25">
      <c r="A3" s="1" t="str">
        <f>B3&amp;"-"&amp;C3</f>
        <v>Conservador-PAPEL</v>
      </c>
      <c r="B3" s="44" t="s">
        <v>16</v>
      </c>
      <c r="C3" s="45" t="s">
        <v>24</v>
      </c>
      <c r="D3" s="46">
        <v>0.3</v>
      </c>
    </row>
    <row r="4" spans="1:8" x14ac:dyDescent="0.25">
      <c r="A4" s="1" t="str">
        <f t="shared" ref="A4:A20" si="0">B4&amp;"-"&amp;C4</f>
        <v>Conservador-TIJOLO</v>
      </c>
      <c r="B4" s="44" t="s">
        <v>16</v>
      </c>
      <c r="C4" s="45" t="s">
        <v>25</v>
      </c>
      <c r="D4" s="46">
        <v>0.5</v>
      </c>
    </row>
    <row r="5" spans="1:8" x14ac:dyDescent="0.25">
      <c r="A5" s="1" t="str">
        <f t="shared" si="0"/>
        <v>Conservador-HÍBRIDOS</v>
      </c>
      <c r="B5" s="44" t="s">
        <v>16</v>
      </c>
      <c r="C5" s="45" t="s">
        <v>26</v>
      </c>
      <c r="D5" s="46">
        <v>0.1</v>
      </c>
    </row>
    <row r="6" spans="1:8" x14ac:dyDescent="0.25">
      <c r="A6" s="1" t="str">
        <f t="shared" si="0"/>
        <v>Conservador-FOFs</v>
      </c>
      <c r="B6" s="44" t="s">
        <v>16</v>
      </c>
      <c r="C6" s="45" t="s">
        <v>27</v>
      </c>
      <c r="D6" s="46">
        <v>0.1</v>
      </c>
    </row>
    <row r="7" spans="1:8" x14ac:dyDescent="0.25">
      <c r="A7" s="1" t="str">
        <f t="shared" si="0"/>
        <v>Conservador-DESENVOLVIMENTO</v>
      </c>
      <c r="B7" s="44" t="s">
        <v>16</v>
      </c>
      <c r="C7" s="45" t="s">
        <v>28</v>
      </c>
      <c r="D7" s="46">
        <v>0</v>
      </c>
    </row>
    <row r="8" spans="1:8" x14ac:dyDescent="0.25">
      <c r="A8" s="47" t="str">
        <f t="shared" si="0"/>
        <v>Conservador-HOTELARIAS</v>
      </c>
      <c r="B8" s="32" t="s">
        <v>16</v>
      </c>
      <c r="C8" s="33" t="s">
        <v>29</v>
      </c>
      <c r="D8" s="48">
        <v>0</v>
      </c>
    </row>
    <row r="9" spans="1:8" x14ac:dyDescent="0.25">
      <c r="A9" s="1" t="str">
        <f t="shared" si="0"/>
        <v>Moderado-PAPEL</v>
      </c>
      <c r="B9" s="44" t="s">
        <v>17</v>
      </c>
      <c r="C9" s="45" t="s">
        <v>24</v>
      </c>
      <c r="D9" s="49">
        <v>0.32</v>
      </c>
      <c r="H9" s="31"/>
    </row>
    <row r="10" spans="1:8" x14ac:dyDescent="0.25">
      <c r="A10" s="1" t="str">
        <f t="shared" si="0"/>
        <v>Moderado-TIJOLO</v>
      </c>
      <c r="B10" s="44" t="s">
        <v>17</v>
      </c>
      <c r="C10" s="45" t="s">
        <v>25</v>
      </c>
      <c r="D10" s="49">
        <v>0.35</v>
      </c>
    </row>
    <row r="11" spans="1:8" x14ac:dyDescent="0.25">
      <c r="A11" s="1" t="str">
        <f t="shared" si="0"/>
        <v>Moderado-HÍBRIDOS</v>
      </c>
      <c r="B11" s="44" t="s">
        <v>17</v>
      </c>
      <c r="C11" s="45" t="s">
        <v>26</v>
      </c>
      <c r="D11" s="49">
        <v>0.08</v>
      </c>
    </row>
    <row r="12" spans="1:8" x14ac:dyDescent="0.25">
      <c r="A12" s="1" t="str">
        <f t="shared" si="0"/>
        <v>Moderado-FOFs</v>
      </c>
      <c r="B12" s="44" t="s">
        <v>17</v>
      </c>
      <c r="C12" s="45" t="s">
        <v>27</v>
      </c>
      <c r="D12" s="49">
        <v>0.05</v>
      </c>
    </row>
    <row r="13" spans="1:8" x14ac:dyDescent="0.25">
      <c r="A13" s="1" t="str">
        <f t="shared" si="0"/>
        <v>Moderado-DESENVOLVIMENTO</v>
      </c>
      <c r="B13" s="44" t="s">
        <v>17</v>
      </c>
      <c r="C13" s="45" t="s">
        <v>28</v>
      </c>
      <c r="D13" s="49">
        <v>0.1</v>
      </c>
    </row>
    <row r="14" spans="1:8" x14ac:dyDescent="0.25">
      <c r="A14" s="47" t="str">
        <f t="shared" si="0"/>
        <v>Moderado-HOTELARIAS</v>
      </c>
      <c r="B14" s="32" t="s">
        <v>17</v>
      </c>
      <c r="C14" s="33" t="s">
        <v>29</v>
      </c>
      <c r="D14" s="50">
        <v>0.1</v>
      </c>
    </row>
    <row r="15" spans="1:8" x14ac:dyDescent="0.25">
      <c r="A15" s="1" t="str">
        <f t="shared" si="0"/>
        <v>Agressivo-PAPEL</v>
      </c>
      <c r="B15" s="44" t="s">
        <v>18</v>
      </c>
      <c r="C15" s="45" t="s">
        <v>24</v>
      </c>
      <c r="D15" s="51">
        <v>0.5</v>
      </c>
    </row>
    <row r="16" spans="1:8" x14ac:dyDescent="0.25">
      <c r="A16" s="1" t="str">
        <f t="shared" si="0"/>
        <v>Agressivo-TIJOLO</v>
      </c>
      <c r="B16" s="44" t="s">
        <v>18</v>
      </c>
      <c r="C16" s="45" t="s">
        <v>25</v>
      </c>
      <c r="D16" s="51">
        <v>0.1</v>
      </c>
    </row>
    <row r="17" spans="1:4" x14ac:dyDescent="0.25">
      <c r="A17" s="1" t="str">
        <f t="shared" si="0"/>
        <v>Agressivo-HÍBRIDOS</v>
      </c>
      <c r="B17" s="44" t="s">
        <v>18</v>
      </c>
      <c r="C17" s="45" t="s">
        <v>26</v>
      </c>
      <c r="D17" s="51">
        <v>0.05</v>
      </c>
    </row>
    <row r="18" spans="1:4" x14ac:dyDescent="0.25">
      <c r="A18" s="1" t="str">
        <f t="shared" si="0"/>
        <v>Agressivo-FOFs</v>
      </c>
      <c r="B18" s="44" t="s">
        <v>18</v>
      </c>
      <c r="C18" s="45" t="s">
        <v>27</v>
      </c>
      <c r="D18" s="51">
        <v>0.05</v>
      </c>
    </row>
    <row r="19" spans="1:4" x14ac:dyDescent="0.25">
      <c r="A19" s="1" t="str">
        <f t="shared" si="0"/>
        <v>Agressivo-DESENVOLVIMENTO</v>
      </c>
      <c r="B19" s="44" t="s">
        <v>18</v>
      </c>
      <c r="C19" s="45" t="s">
        <v>28</v>
      </c>
      <c r="D19" s="51">
        <v>0.2</v>
      </c>
    </row>
    <row r="20" spans="1:4" ht="15.75" thickBot="1" x14ac:dyDescent="0.3">
      <c r="A20" s="2" t="str">
        <f t="shared" si="0"/>
        <v>Agressivo-HOTELARIAS</v>
      </c>
      <c r="B20" s="52" t="s">
        <v>18</v>
      </c>
      <c r="C20" s="53" t="s">
        <v>29</v>
      </c>
      <c r="D20" s="54">
        <v>0.1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Simulador</vt:lpstr>
      <vt:lpstr>Taxas&amp;Perfil</vt:lpstr>
      <vt:lpstr>aporte</vt:lpstr>
      <vt:lpstr>patrimonio</vt:lpstr>
      <vt:lpstr>qtde_anos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andreia pontes</dc:creator>
  <cp:lastModifiedBy>andreia pontes</cp:lastModifiedBy>
  <dcterms:created xsi:type="dcterms:W3CDTF">2026-01-28T18:22:52Z</dcterms:created>
  <dcterms:modified xsi:type="dcterms:W3CDTF">2026-01-29T00:25:23Z</dcterms:modified>
</cp:coreProperties>
</file>