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i\Desktop\Escritorio anterior\Personal\andfin\andfin\Data Bootcamp\Crowdfunding Analysis\resources\"/>
    </mc:Choice>
  </mc:AlternateContent>
  <bookViews>
    <workbookView xWindow="0" yWindow="0" windowWidth="21600" windowHeight="9200" tabRatio="861" firstSheet="2" activeTab="5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5" r:id="rId5"/>
    <sheet name="Theater Outcomes by Launch Date" sheetId="10" r:id="rId6"/>
    <sheet name="Outcomes Based on Goals" sheetId="11" r:id="rId7"/>
    <sheet name="EXTRA" sheetId="12" r:id="rId8"/>
  </sheets>
  <definedNames>
    <definedName name="_xlnm._FilterDatabase" localSheetId="3" hidden="1">Kickstarter!$A$1:$T$4115</definedName>
  </definedNames>
  <calcPr calcId="162913"/>
  <pivotCaches>
    <pivotCache cacheId="0" r:id="rId9"/>
    <pivotCache cacheId="1" r:id="rId10"/>
    <pivotCache cacheId="22" r:id="rId11"/>
    <pivotCache cacheId="3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12" i="11" l="1"/>
  <c r="F12" i="11" s="1"/>
  <c r="E9" i="11"/>
  <c r="H9" i="11" s="1"/>
  <c r="E7" i="11"/>
  <c r="G7" i="11" s="1"/>
  <c r="E6" i="11"/>
  <c r="G6" i="11" s="1"/>
  <c r="E5" i="11"/>
  <c r="H5" i="11" s="1"/>
  <c r="E4" i="11"/>
  <c r="F4" i="11" s="1"/>
  <c r="E13" i="11"/>
  <c r="G12" i="11"/>
  <c r="E11" i="11"/>
  <c r="E10" i="11"/>
  <c r="E8" i="11"/>
  <c r="F7" i="11"/>
  <c r="H6" i="11"/>
  <c r="F6" i="11"/>
  <c r="E3" i="11"/>
  <c r="E2" i="11"/>
  <c r="F2" i="11" s="1"/>
  <c r="D14" i="11"/>
  <c r="C14" i="11"/>
  <c r="B14" i="11"/>
  <c r="D6" i="5"/>
  <c r="D5" i="5"/>
  <c r="D4" i="5"/>
  <c r="D3" i="5"/>
  <c r="D2" i="5"/>
  <c r="C2" i="5"/>
  <c r="C6" i="5"/>
  <c r="C5" i="5"/>
  <c r="C4" i="5"/>
  <c r="C3" i="5"/>
  <c r="B6" i="5"/>
  <c r="B5" i="5"/>
  <c r="B4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  <c r="G4" i="11" l="1"/>
  <c r="H12" i="11"/>
  <c r="F9" i="11"/>
  <c r="G9" i="11"/>
  <c r="H7" i="11"/>
  <c r="H4" i="11"/>
  <c r="F5" i="11"/>
  <c r="G5" i="11"/>
  <c r="H13" i="11"/>
  <c r="G13" i="11"/>
  <c r="F13" i="11"/>
  <c r="H11" i="11"/>
  <c r="G11" i="11"/>
  <c r="F11" i="11"/>
  <c r="H10" i="11"/>
  <c r="G10" i="11"/>
  <c r="F10" i="11"/>
  <c r="H8" i="11"/>
  <c r="G8" i="11"/>
  <c r="F8" i="11"/>
  <c r="G3" i="11"/>
  <c r="H3" i="11"/>
  <c r="F3" i="11"/>
  <c r="H2" i="11"/>
  <c r="G2" i="11"/>
  <c r="E14" i="11"/>
</calcChain>
</file>

<file path=xl/sharedStrings.xml><?xml version="1.0" encoding="utf-8"?>
<sst xmlns="http://schemas.openxmlformats.org/spreadsheetml/2006/main" count="33071" uniqueCount="8414">
  <si>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</si>
  <si>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</si>
  <si>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</si>
  <si>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</si>
  <si>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</si>
  <si>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</si>
  <si>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</si>
  <si>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</si>
  <si>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</si>
  <si>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</si>
  <si>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</si>
  <si>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</si>
  <si>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</si>
  <si>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</si>
  <si>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</si>
  <si>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</si>
  <si>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</si>
  <si>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</si>
  <si>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</si>
  <si>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</si>
  <si>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</si>
  <si>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</si>
  <si>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</si>
  <si>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</si>
  <si>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</si>
  <si>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</si>
  <si>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</si>
  <si>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</si>
  <si>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</si>
  <si>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</si>
  <si>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</si>
  <si>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</si>
  <si>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</si>
  <si>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</si>
  <si>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</si>
  <si>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</si>
  <si>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</si>
  <si>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</si>
  <si>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</si>
  <si>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</si>
  <si>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</si>
  <si>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</si>
  <si>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</si>
  <si>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</si>
  <si>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</si>
  <si>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</si>
  <si>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</si>
  <si>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</si>
  <si>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</si>
  <si>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</si>
  <si>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</si>
  <si>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</si>
  <si>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</si>
  <si>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</si>
  <si>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</si>
  <si>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</si>
  <si>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</si>
  <si>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</si>
  <si>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</si>
  <si>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</si>
  <si>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</si>
  <si>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</si>
  <si>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</si>
  <si>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</si>
  <si>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</si>
  <si>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</si>
  <si>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</si>
  <si>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</si>
  <si>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</si>
  <si>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</si>
  <si>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</si>
  <si>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</si>
  <si>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</si>
  <si>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</si>
  <si>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</si>
  <si>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</si>
  <si>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</si>
  <si>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</si>
  <si>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</si>
  <si>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</si>
  <si>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</si>
  <si>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</si>
  <si>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</si>
  <si>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</si>
  <si>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</si>
  <si>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</si>
  <si>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</si>
  <si>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</si>
  <si>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</si>
  <si>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</si>
  <si>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</si>
  <si>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</si>
  <si>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</si>
  <si>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</si>
  <si>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</si>
  <si>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</si>
  <si>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</si>
  <si>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</si>
  <si>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</si>
  <si>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</si>
  <si>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</si>
  <si>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</si>
  <si>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</si>
  <si>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</si>
  <si>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</si>
  <si>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</si>
  <si>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</si>
  <si>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</si>
  <si>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</si>
  <si>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</si>
  <si>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</si>
  <si>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</si>
  <si>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</si>
  <si>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</si>
  <si>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</si>
  <si>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</si>
  <si>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</si>
  <si>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</si>
  <si>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</si>
  <si>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</si>
  <si>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</si>
  <si>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</si>
  <si>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</si>
  <si>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</si>
  <si>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</si>
  <si>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</si>
  <si>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</si>
  <si>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</si>
  <si>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</si>
  <si>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</si>
  <si>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</si>
  <si>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</si>
  <si>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</si>
  <si>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</si>
  <si>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</si>
  <si>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</si>
  <si>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</si>
  <si>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</si>
  <si>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</si>
  <si>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</si>
  <si>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</si>
  <si>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</si>
  <si>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</si>
  <si>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</si>
  <si>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</si>
  <si>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</si>
  <si>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</si>
  <si>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</si>
  <si>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</si>
  <si>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</si>
  <si>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</si>
  <si>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</si>
  <si>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</si>
  <si>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</si>
  <si>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</si>
  <si>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</si>
  <si>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</si>
  <si>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</si>
  <si>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</si>
  <si>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</si>
  <si>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</si>
  <si>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</si>
  <si>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</si>
  <si>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</si>
  <si>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</si>
  <si>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</si>
  <si>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</si>
  <si>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</si>
  <si>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</si>
  <si>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</si>
  <si>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</si>
  <si>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</si>
  <si>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</si>
  <si>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</si>
  <si>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</si>
  <si>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</si>
  <si>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</si>
  <si>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</si>
  <si>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</si>
  <si>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</si>
  <si>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</si>
  <si>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</si>
  <si>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</si>
  <si>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</si>
  <si>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</si>
  <si>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</si>
  <si>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</si>
  <si>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</si>
  <si>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</si>
  <si>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</si>
  <si>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</si>
  <si>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</si>
  <si>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</si>
  <si>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</si>
  <si>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</si>
  <si>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</si>
  <si>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</si>
  <si>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</si>
  <si>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</si>
  <si>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</si>
  <si>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</si>
  <si>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</si>
  <si>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</si>
  <si>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</si>
  <si>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</si>
  <si>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</si>
  <si>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</si>
  <si>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</si>
  <si>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</si>
  <si>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</si>
  <si>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</si>
  <si>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</si>
  <si>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</si>
  <si>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</si>
  <si>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</si>
  <si>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</si>
  <si>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</si>
  <si>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</si>
  <si>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</si>
  <si>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</si>
  <si>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</si>
  <si>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</si>
  <si>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</si>
  <si>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</si>
  <si>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</si>
  <si>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</si>
  <si>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</si>
  <si>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</si>
  <si>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</si>
  <si>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</si>
  <si>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</si>
  <si>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</si>
  <si>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</si>
  <si>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</si>
  <si>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</si>
  <si>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</si>
  <si>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</si>
  <si>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</si>
  <si>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</si>
  <si>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</si>
  <si>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</si>
  <si>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</si>
  <si>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</si>
  <si>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</si>
  <si>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</si>
  <si>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</si>
  <si>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</si>
  <si>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</si>
  <si>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</si>
  <si>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</si>
  <si>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</si>
  <si>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</si>
  <si>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</si>
  <si>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</si>
  <si>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</si>
  <si>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</si>
  <si>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</si>
  <si>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</si>
  <si>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</si>
  <si>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</si>
  <si>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</si>
  <si>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</si>
  <si>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</si>
  <si>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</si>
  <si>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</si>
  <si>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</si>
  <si>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</si>
  <si>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</si>
  <si>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</si>
  <si>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</si>
  <si>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</si>
  <si>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</si>
  <si>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</si>
  <si>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</si>
  <si>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</si>
  <si>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</si>
  <si>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</si>
  <si>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</si>
  <si>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</si>
  <si>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</si>
  <si>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</si>
  <si>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</si>
  <si>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</si>
  <si>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</si>
  <si>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</si>
  <si>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</si>
  <si>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</si>
  <si>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</si>
  <si>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</si>
  <si>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</si>
  <si>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</si>
  <si>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</si>
  <si>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</si>
  <si>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</si>
  <si>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</si>
  <si>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</si>
  <si>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</si>
  <si>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</si>
  <si>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</si>
  <si>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</si>
  <si>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</si>
  <si>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</si>
  <si>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</si>
  <si>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</si>
  <si>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</si>
  <si>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</si>
  <si>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</si>
  <si>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</si>
  <si>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</si>
  <si>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</si>
  <si>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</si>
  <si>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</si>
  <si>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</si>
  <si>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</si>
  <si>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</si>
  <si>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</si>
  <si>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</si>
  <si>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</si>
  <si>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</si>
  <si>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</si>
  <si>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</si>
  <si>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</si>
  <si>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</si>
  <si>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</si>
  <si>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</si>
  <si>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</si>
  <si>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</si>
  <si>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</si>
  <si>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</si>
  <si>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</si>
  <si>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</si>
  <si>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</si>
  <si>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</si>
  <si>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</si>
  <si>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</si>
  <si>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</si>
  <si>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</si>
  <si>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</si>
  <si>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</si>
  <si>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</si>
  <si>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</si>
  <si>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</si>
  <si>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</si>
  <si>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</si>
  <si>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</si>
  <si>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</si>
  <si>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</si>
  <si>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</si>
  <si>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</si>
  <si>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</si>
  <si>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</si>
  <si>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</si>
  <si>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</si>
  <si>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</si>
  <si>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</si>
  <si>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</si>
  <si>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</si>
  <si>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</si>
  <si>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</si>
  <si>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</si>
  <si>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</si>
  <si>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</si>
  <si>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</si>
  <si>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</si>
  <si>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</si>
  <si>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</si>
  <si>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</si>
  <si>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</si>
  <si>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</si>
  <si>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</si>
  <si>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</si>
  <si>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</si>
  <si>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</si>
  <si>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</si>
  <si>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</si>
  <si>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</si>
  <si>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</si>
  <si>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</si>
  <si>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</si>
  <si>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</si>
  <si>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</si>
  <si>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</si>
  <si>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</si>
  <si>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</si>
  <si>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</si>
  <si>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</si>
  <si>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</si>
  <si>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</si>
  <si>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</si>
  <si>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</si>
  <si>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</si>
  <si>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</si>
  <si>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</si>
  <si>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</si>
  <si>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</si>
  <si>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</si>
  <si>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</si>
  <si>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</si>
  <si>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</si>
  <si>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</si>
  <si>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</si>
  <si>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</si>
  <si>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</si>
  <si>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</si>
  <si>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</si>
  <si>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</si>
  <si>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</si>
  <si>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</si>
  <si>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</si>
  <si>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</si>
  <si>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</si>
  <si>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</si>
  <si>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</si>
  <si>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</si>
  <si>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</si>
  <si>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</si>
  <si>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</si>
  <si>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</si>
  <si>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</si>
  <si>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</si>
  <si>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</si>
  <si>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</si>
  <si>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</si>
  <si>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</si>
  <si>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</si>
  <si>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</si>
  <si>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</si>
  <si>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</si>
  <si>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</si>
  <si>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</si>
  <si>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</si>
  <si>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</si>
  <si>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</si>
  <si>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</si>
  <si>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</si>
  <si>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</si>
  <si>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</si>
  <si>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</si>
  <si>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</si>
  <si>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</si>
  <si>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</si>
  <si>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</si>
  <si>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</si>
  <si>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</si>
  <si>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</si>
  <si>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</si>
  <si>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</si>
  <si>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</si>
  <si>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</si>
  <si>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</si>
  <si>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</si>
  <si>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</si>
  <si>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</si>
  <si>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</si>
  <si>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</si>
  <si>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</si>
  <si>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</si>
  <si>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</si>
  <si>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</si>
  <si>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</si>
  <si>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</si>
  <si>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</si>
  <si>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</si>
  <si>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</si>
  <si>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</si>
  <si>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</si>
  <si>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</si>
  <si>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</si>
  <si>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</si>
  <si>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</si>
  <si>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</si>
  <si>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</si>
  <si>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</si>
  <si>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</si>
  <si>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</si>
  <si>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</si>
  <si>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</si>
  <si>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</si>
  <si>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</si>
  <si>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</si>
  <si>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</si>
  <si>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</si>
  <si>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</si>
  <si>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</si>
  <si>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</si>
  <si>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</si>
  <si>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</si>
  <si>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</si>
  <si>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</si>
  <si>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</si>
  <si>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</si>
  <si>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</si>
  <si>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</si>
  <si>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</si>
  <si>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</si>
  <si>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</si>
  <si>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</si>
  <si>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</si>
  <si>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</si>
  <si>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</si>
  <si>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</si>
  <si>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</si>
  <si>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</si>
  <si>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</si>
  <si>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</si>
  <si>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</si>
  <si>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</si>
  <si>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</si>
  <si>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</si>
  <si>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</si>
  <si>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</si>
  <si>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</si>
  <si>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</si>
  <si>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</si>
  <si>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</si>
  <si>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</si>
  <si>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</si>
  <si>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</si>
  <si>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</si>
  <si>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</si>
  <si>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</si>
  <si>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</si>
  <si>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</si>
  <si>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</si>
  <si>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</si>
  <si>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</si>
  <si>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</si>
  <si>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</si>
  <si>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</si>
  <si>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</si>
  <si>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</si>
  <si>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</si>
  <si>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</si>
  <si>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</si>
  <si>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</si>
  <si>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</si>
  <si>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</si>
  <si>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</si>
  <si>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</si>
  <si>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</si>
  <si>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</si>
  <si>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</si>
  <si>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</si>
  <si>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</si>
  <si>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</si>
  <si>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</si>
  <si>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</si>
  <si>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</si>
  <si>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</si>
  <si>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</si>
  <si>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</si>
  <si>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</si>
  <si>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</si>
  <si>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</si>
  <si>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</si>
  <si>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</si>
  <si>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</si>
  <si>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</si>
  <si>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</si>
  <si>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</si>
  <si>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</si>
  <si>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</si>
  <si>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</si>
  <si>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</si>
  <si>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</si>
  <si>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</si>
  <si>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</si>
  <si>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</si>
  <si>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</si>
  <si>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</si>
  <si>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</si>
  <si>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</si>
  <si>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</si>
  <si>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</si>
  <si>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</si>
  <si>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</si>
  <si>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</si>
  <si>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</si>
  <si>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</si>
  <si>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</si>
  <si>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</si>
  <si>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</si>
  <si>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</si>
  <si>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</si>
  <si>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</si>
  <si>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</si>
  <si>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</si>
  <si>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</si>
  <si>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</si>
  <si>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</si>
  <si>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</si>
  <si>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</si>
  <si>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</si>
  <si>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</si>
  <si>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</si>
  <si>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</si>
  <si>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</si>
  <si>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</si>
  <si>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</si>
  <si>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</si>
  <si>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</si>
  <si>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</si>
  <si>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</si>
  <si>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</si>
  <si>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</si>
  <si>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</si>
  <si>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</si>
  <si>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</si>
  <si>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</si>
  <si>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</si>
  <si>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</si>
  <si>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</si>
  <si>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</si>
  <si>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</si>
  <si>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</si>
  <si>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</si>
  <si>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</si>
  <si>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</si>
  <si>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</si>
  <si>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</si>
  <si>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</si>
  <si>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</si>
  <si>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</si>
  <si>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</si>
  <si>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</si>
  <si>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</si>
  <si>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</si>
  <si>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</si>
  <si>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</si>
  <si>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</si>
  <si>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</si>
  <si>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</si>
  <si>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</si>
  <si>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</si>
  <si>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</si>
  <si>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</si>
  <si>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</si>
  <si>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</si>
  <si>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</si>
  <si>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</si>
  <si>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</si>
  <si>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</si>
  <si>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</si>
  <si>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</si>
  <si>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</si>
  <si>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</si>
  <si>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</si>
  <si>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</si>
  <si>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</si>
  <si>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</si>
  <si>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</si>
  <si>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</si>
  <si>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</si>
  <si>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</si>
  <si>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</si>
  <si>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</si>
  <si>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</si>
  <si>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</si>
  <si>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</si>
  <si>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</si>
  <si>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</si>
  <si>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</si>
  <si>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</si>
  <si>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</si>
  <si>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</si>
  <si>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</si>
  <si>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</si>
  <si>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</si>
  <si>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</si>
  <si>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</si>
  <si>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</si>
  <si>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</si>
  <si>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</si>
  <si>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</si>
  <si>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</si>
  <si>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</si>
  <si>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</si>
  <si>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</si>
  <si>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</si>
  <si>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</si>
  <si>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</si>
  <si>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</si>
  <si>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</si>
  <si>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</si>
  <si>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</si>
  <si>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</si>
  <si>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</si>
  <si>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</si>
  <si>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</si>
  <si>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</si>
  <si>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</si>
  <si>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</si>
  <si>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</si>
  <si>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</si>
  <si>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</si>
  <si>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</si>
  <si>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</si>
  <si>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</si>
  <si>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</si>
  <si>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</si>
  <si>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</si>
  <si>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</si>
  <si>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</si>
  <si>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</si>
  <si>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</si>
  <si>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</si>
  <si>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</si>
  <si>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</si>
  <si>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</si>
  <si>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</si>
  <si>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</si>
  <si>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</si>
  <si>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</si>
  <si>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</si>
  <si>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</si>
  <si>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</si>
  <si>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</si>
  <si>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</si>
  <si>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</si>
  <si>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</si>
  <si>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</si>
  <si>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</si>
  <si>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</si>
  <si>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</si>
  <si>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</si>
  <si>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</si>
  <si>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</si>
  <si>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</si>
  <si>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</si>
  <si>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</si>
  <si>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</si>
  <si>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</si>
  <si>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</si>
  <si>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</si>
  <si>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</si>
  <si>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</si>
  <si>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</si>
  <si>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</si>
  <si>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</si>
  <si>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</si>
  <si>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</si>
  <si>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</si>
  <si>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</si>
  <si>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</si>
  <si>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</si>
  <si>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</si>
  <si>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</si>
  <si>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</si>
  <si>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</si>
  <si>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</si>
  <si>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</si>
  <si>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</si>
  <si>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</si>
  <si>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</si>
  <si>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</si>
  <si>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</si>
  <si>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</si>
  <si>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</si>
  <si>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</si>
  <si>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</si>
  <si>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</si>
  <si>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</si>
  <si>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</si>
  <si>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</si>
  <si>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</si>
  <si>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</si>
  <si>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</si>
  <si>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</si>
  <si>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</si>
  <si>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</si>
  <si>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</si>
  <si>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</si>
  <si>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</si>
  <si>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</si>
  <si>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</si>
  <si>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</si>
  <si>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</si>
  <si>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</si>
  <si>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</si>
  <si>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</si>
  <si>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</si>
  <si>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</si>
  <si>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</si>
  <si>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</si>
  <si>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</si>
  <si>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</si>
  <si>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</si>
  <si>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</si>
  <si>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</si>
  <si>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</si>
  <si>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</si>
  <si>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</si>
  <si>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</si>
  <si>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</si>
  <si>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</si>
  <si>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</si>
  <si>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</si>
  <si>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</si>
  <si>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</si>
  <si>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</si>
  <si>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</si>
  <si>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</si>
  <si>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</si>
  <si>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</si>
  <si>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</si>
  <si>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</si>
  <si>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</si>
  <si>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</si>
  <si>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</si>
  <si>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</si>
  <si>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</si>
  <si>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</si>
  <si>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</si>
  <si>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</si>
  <si>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</si>
  <si>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</si>
  <si>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</si>
  <si>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</si>
  <si>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</si>
  <si>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</si>
  <si>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</si>
  <si>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</si>
  <si>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</si>
  <si>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</si>
  <si>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</si>
  <si>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</si>
  <si>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</si>
  <si>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</si>
  <si>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</si>
  <si>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</si>
  <si>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</si>
  <si>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</si>
  <si>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</si>
  <si>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</si>
  <si>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</si>
  <si>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</si>
  <si>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</si>
  <si>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</si>
  <si>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</si>
  <si>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</si>
  <si>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</si>
  <si>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</si>
  <si>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</si>
  <si>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</si>
  <si>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</si>
  <si>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</si>
  <si>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</si>
  <si>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</si>
  <si>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</si>
  <si>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</si>
  <si>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</si>
  <si>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</si>
  <si>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</si>
  <si>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</si>
  <si>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</si>
  <si>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</si>
  <si>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</si>
  <si>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</si>
  <si>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</si>
  <si>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</si>
  <si>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</si>
  <si>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</si>
  <si>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</si>
  <si>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</si>
  <si>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</si>
  <si>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</si>
  <si>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</si>
  <si>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</si>
  <si>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</si>
  <si>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</si>
  <si>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</si>
  <si>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</si>
  <si>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</si>
  <si>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</si>
  <si>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</si>
  <si>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</si>
  <si>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</si>
  <si>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</si>
  <si>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</si>
  <si>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</si>
  <si>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</si>
  <si>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</si>
  <si>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</si>
  <si>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</si>
  <si>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</si>
  <si>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</si>
  <si>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</si>
  <si>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</si>
  <si>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</si>
  <si>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</si>
  <si>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</si>
  <si>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</si>
  <si>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</si>
  <si>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</si>
  <si>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</si>
  <si>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</si>
  <si>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</si>
  <si>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</si>
  <si>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</si>
  <si>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</si>
  <si>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</si>
  <si>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</si>
  <si>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</si>
  <si>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</si>
  <si>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</si>
  <si>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</si>
  <si>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</si>
  <si>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</si>
  <si>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</si>
  <si>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</si>
  <si>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</si>
  <si>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</si>
  <si>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</si>
  <si>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</si>
  <si>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</si>
  <si>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</si>
  <si>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</si>
  <si>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</si>
  <si>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</si>
  <si>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</si>
  <si>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</si>
  <si>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</si>
  <si>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</si>
  <si>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</si>
  <si>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</si>
  <si>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</si>
  <si>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</si>
  <si>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</si>
  <si>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</si>
  <si>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</si>
  <si>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</si>
  <si>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</si>
  <si>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</si>
  <si>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</si>
  <si>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</si>
  <si>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</si>
  <si>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</si>
  <si>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</si>
  <si>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</si>
  <si>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</si>
  <si>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</si>
  <si>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</si>
  <si>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</si>
  <si>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</si>
  <si>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</si>
  <si>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</si>
  <si>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</si>
  <si>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</si>
  <si>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</si>
  <si>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</si>
  <si>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</si>
  <si>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</si>
  <si>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</si>
  <si>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</si>
  <si>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</si>
  <si>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</si>
  <si>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</si>
  <si>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</si>
  <si>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</si>
  <si>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</si>
  <si>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</si>
  <si>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</si>
  <si>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</si>
  <si>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</si>
  <si>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</si>
  <si>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</si>
  <si>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</si>
  <si>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</si>
  <si>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</si>
  <si>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</si>
  <si>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</si>
  <si>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</si>
  <si>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</si>
  <si>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</si>
  <si>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</si>
  <si>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</si>
  <si>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</si>
  <si>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</si>
  <si>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</si>
  <si>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</si>
  <si>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</si>
  <si>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</si>
  <si>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</si>
  <si>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</si>
  <si>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</si>
  <si>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</si>
  <si>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</si>
  <si>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</si>
  <si>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</si>
  <si>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</si>
  <si>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</si>
  <si>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</si>
  <si>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</si>
  <si>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</si>
  <si>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</si>
  <si>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</si>
  <si>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</si>
  <si>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</si>
  <si>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</si>
  <si>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</si>
  <si>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</si>
  <si>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</si>
  <si>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</si>
  <si>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</si>
  <si>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</si>
  <si>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</si>
  <si>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</si>
  <si>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</si>
  <si>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</si>
  <si>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</si>
  <si>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</si>
  <si>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</si>
  <si>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</si>
  <si>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</si>
  <si>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</si>
  <si>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</si>
  <si>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</si>
  <si>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</si>
  <si>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</si>
  <si>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</si>
  <si>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</si>
  <si>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</si>
  <si>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</si>
  <si>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</si>
  <si>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</si>
  <si>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</si>
  <si>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</si>
  <si>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</si>
  <si>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</si>
  <si>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</si>
  <si>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</si>
  <si>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</si>
  <si>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</si>
  <si>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</si>
  <si>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</si>
  <si>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</si>
  <si>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</si>
  <si>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</si>
  <si>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</si>
  <si>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</si>
  <si>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</si>
  <si>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</si>
  <si>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</si>
  <si>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</si>
  <si>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</si>
  <si>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</si>
  <si>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</si>
  <si>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</si>
  <si>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</si>
  <si>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</si>
  <si>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</si>
  <si>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</si>
  <si>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</si>
  <si>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</si>
  <si>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</si>
  <si>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</si>
  <si>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</si>
  <si>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</si>
  <si>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</si>
  <si>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</si>
  <si>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</si>
  <si>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</si>
  <si>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</si>
  <si>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</si>
  <si>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</si>
  <si>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</si>
  <si>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</si>
  <si>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</si>
  <si>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</si>
  <si>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</si>
  <si>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</si>
  <si>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</si>
  <si>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</si>
  <si>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</si>
  <si>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</si>
  <si>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</si>
  <si>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</si>
  <si>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</si>
  <si>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</si>
  <si>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</si>
  <si>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</si>
  <si>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</si>
  <si>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</si>
  <si>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</si>
  <si>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</si>
  <si>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</si>
  <si>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</si>
  <si>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</si>
  <si>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</si>
  <si>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</si>
  <si>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</si>
  <si>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</si>
  <si>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</si>
  <si>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</si>
  <si>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</si>
  <si>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</si>
  <si>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</si>
  <si>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</si>
  <si>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</si>
  <si>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</si>
  <si>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</si>
  <si>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</si>
  <si>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</si>
  <si>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</si>
  <si>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</si>
  <si>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</si>
  <si>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</si>
  <si>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</si>
  <si>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</si>
  <si>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</si>
  <si>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</si>
  <si>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</si>
  <si>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</si>
  <si>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</si>
  <si>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</si>
  <si>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</si>
  <si>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</si>
  <si>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</si>
  <si>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</si>
  <si>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</si>
  <si>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</si>
  <si>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</si>
  <si>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</si>
  <si>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</si>
  <si>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</si>
  <si>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</si>
  <si>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</si>
  <si>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</si>
  <si>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</si>
  <si>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</si>
  <si>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</si>
  <si>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</si>
  <si>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</si>
  <si>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</si>
  <si>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</si>
  <si>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</si>
  <si>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</si>
  <si>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</si>
  <si>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</si>
  <si>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</si>
  <si>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</si>
  <si>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</si>
  <si>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</si>
  <si>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</si>
  <si>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</si>
  <si>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</si>
  <si>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</si>
  <si>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</si>
  <si>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</si>
  <si>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</si>
  <si>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</si>
  <si>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</si>
  <si>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</si>
  <si>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</si>
  <si>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</si>
  <si>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</si>
  <si>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</si>
  <si>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</si>
  <si>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</si>
  <si>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</si>
  <si>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</si>
  <si>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</si>
  <si>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</si>
  <si>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</si>
  <si>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</si>
  <si>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</si>
  <si>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</si>
  <si>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</si>
  <si>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</si>
  <si>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</si>
  <si>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</si>
  <si>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</si>
  <si>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</si>
  <si>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</si>
  <si>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</si>
  <si>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</si>
  <si>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</si>
  <si>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</si>
  <si>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</si>
  <si>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</si>
  <si>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</si>
  <si>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</si>
  <si>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</si>
  <si>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</si>
  <si>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</si>
  <si>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</si>
  <si>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</si>
  <si>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</si>
  <si>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</si>
  <si>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</si>
  <si>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</si>
  <si>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</si>
  <si>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</si>
  <si>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</si>
  <si>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</si>
  <si>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</si>
  <si>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</si>
  <si>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</si>
  <si>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</si>
  <si>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</si>
  <si>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</si>
  <si>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</si>
  <si>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</si>
  <si>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</si>
  <si>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</si>
  <si>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</si>
  <si>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</si>
  <si>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</si>
  <si>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</si>
  <si>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</si>
  <si>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</si>
  <si>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</si>
  <si>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</si>
  <si>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</si>
  <si>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</si>
  <si>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</si>
  <si>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</si>
  <si>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</si>
  <si>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</si>
  <si>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</si>
  <si>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</si>
  <si>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</si>
  <si>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</si>
  <si>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</si>
  <si>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</si>
  <si>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</si>
  <si>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</si>
  <si>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</si>
  <si>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</si>
  <si>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</si>
  <si>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</si>
  <si>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</si>
  <si>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</si>
  <si>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</si>
  <si>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</si>
  <si>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</si>
  <si>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</si>
  <si>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</si>
  <si>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</si>
  <si>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</si>
  <si>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</si>
  <si>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</si>
  <si>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</si>
  <si>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</si>
  <si>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</si>
  <si>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</si>
  <si>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</si>
  <si>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</si>
  <si>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</si>
  <si>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</si>
  <si>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</si>
  <si>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</si>
  <si>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</si>
  <si>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</si>
  <si>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</si>
  <si>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</si>
  <si>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</si>
  <si>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</si>
  <si>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</si>
  <si>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</si>
  <si>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</si>
  <si>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</si>
  <si>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</si>
  <si>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</si>
  <si>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</si>
  <si>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</si>
  <si>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</si>
  <si>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</si>
  <si>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</si>
  <si>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</si>
  <si>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</si>
  <si>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</si>
  <si>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</si>
  <si>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</si>
  <si>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</si>
  <si>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</si>
  <si>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</si>
  <si>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</si>
  <si>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</si>
  <si>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</si>
  <si>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</si>
  <si>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</si>
  <si>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</si>
  <si>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</si>
  <si>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</si>
  <si>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</si>
  <si>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</si>
  <si>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</si>
  <si>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</si>
  <si>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</si>
  <si>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</si>
  <si>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</si>
  <si>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</si>
  <si>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</si>
  <si>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</si>
  <si>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</si>
  <si>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</si>
  <si>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</si>
  <si>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</si>
  <si>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</si>
  <si>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</si>
  <si>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</si>
  <si>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</si>
  <si>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</si>
  <si>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</si>
  <si>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</si>
  <si>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</si>
  <si>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</si>
  <si>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</si>
  <si>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</si>
  <si>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</si>
  <si>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</si>
  <si>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</si>
  <si>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</si>
  <si>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</si>
  <si>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</si>
  <si>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</si>
  <si>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</si>
  <si>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</si>
  <si>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</si>
  <si>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</si>
  <si>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</si>
  <si>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</si>
  <si>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</si>
  <si>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</si>
  <si>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</si>
  <si>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</si>
  <si>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</si>
  <si>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</si>
  <si>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</si>
  <si>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</si>
  <si>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</si>
  <si>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</si>
  <si>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</si>
  <si>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</si>
  <si>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</si>
  <si>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</si>
  <si>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</si>
  <si>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</si>
  <si>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</si>
  <si>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</si>
  <si>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</si>
  <si>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</si>
  <si>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</si>
  <si>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</si>
  <si>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</si>
  <si>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</si>
  <si>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</si>
  <si>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</si>
  <si>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</si>
  <si>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</si>
  <si>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</si>
  <si>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</si>
  <si>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</si>
  <si>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</si>
  <si>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</si>
  <si>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</si>
  <si>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</si>
  <si>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</si>
  <si>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</si>
  <si>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</si>
  <si>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</si>
  <si>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</si>
  <si>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</si>
  <si>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</si>
  <si>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</si>
  <si>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</si>
  <si>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</si>
  <si>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</si>
  <si>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</si>
  <si>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</si>
  <si>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</si>
  <si>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</si>
  <si>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</si>
  <si>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</si>
  <si>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</si>
  <si>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</si>
  <si>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</si>
  <si>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</si>
  <si>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</si>
  <si>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</si>
  <si>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</si>
  <si>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</si>
  <si>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</si>
  <si>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</si>
  <si>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</si>
  <si>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</si>
  <si>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</si>
  <si>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</si>
  <si>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</si>
  <si>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</si>
  <si>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</si>
  <si>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</si>
  <si>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</si>
  <si>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</si>
  <si>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</si>
  <si>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</si>
  <si>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</si>
  <si>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</si>
  <si>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</si>
  <si>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</si>
  <si>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</si>
  <si>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</si>
  <si>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</si>
  <si>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</si>
  <si>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</si>
  <si>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</si>
  <si>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</si>
  <si>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</si>
  <si>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</si>
  <si>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</si>
  <si>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</si>
  <si>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</si>
  <si>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</si>
  <si>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</si>
  <si>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</si>
  <si>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</si>
  <si>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</si>
  <si>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</si>
  <si>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</si>
  <si>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</si>
  <si>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</si>
  <si>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</si>
  <si>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</si>
  <si>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</si>
  <si>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</si>
  <si>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</si>
  <si>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</si>
  <si>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</si>
  <si>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</si>
  <si>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</si>
  <si>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</si>
  <si>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</si>
  <si>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</si>
  <si>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</si>
  <si>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</si>
  <si>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</si>
  <si>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</si>
  <si>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</si>
  <si>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</si>
  <si>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</si>
  <si>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</si>
  <si>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</si>
  <si>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</si>
  <si>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</si>
  <si>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</si>
  <si>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</si>
  <si>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</si>
  <si>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</si>
  <si>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</si>
  <si>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</si>
  <si>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</si>
  <si>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</si>
  <si>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</si>
  <si>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</si>
  <si>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</si>
  <si>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</si>
  <si>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</si>
  <si>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</si>
  <si>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</si>
  <si>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</si>
  <si>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</si>
  <si>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</si>
  <si>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</si>
  <si>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</si>
  <si>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</si>
  <si>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</si>
  <si>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</si>
  <si>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</si>
  <si>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</si>
  <si>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</si>
  <si>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</si>
  <si>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</si>
  <si>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</si>
  <si>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</si>
  <si>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</si>
  <si>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</si>
  <si>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</si>
  <si>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</si>
  <si>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</si>
  <si>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</si>
  <si>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</si>
  <si>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</si>
  <si>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</si>
  <si>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</si>
  <si>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</si>
  <si>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</si>
  <si>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</si>
  <si>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</si>
  <si>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</si>
  <si>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</si>
  <si>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</si>
  <si>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</si>
  <si>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</si>
  <si>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</si>
  <si>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</si>
  <si>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</si>
  <si>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</si>
  <si>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</si>
  <si>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</si>
  <si>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</si>
  <si>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</si>
  <si>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</si>
  <si>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</si>
  <si>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</si>
  <si>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</si>
  <si>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</si>
  <si>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</si>
  <si>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</si>
  <si>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</si>
  <si>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</si>
  <si>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</si>
  <si>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</si>
  <si>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</si>
  <si>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</si>
  <si>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</si>
  <si>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</si>
  <si>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</si>
  <si>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</si>
  <si>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</si>
  <si>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</si>
  <si>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</si>
  <si>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</si>
  <si>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</si>
  <si>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</si>
  <si>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</si>
  <si>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</si>
  <si>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</si>
  <si>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</si>
  <si>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</si>
  <si>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</si>
  <si>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</si>
  <si>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</si>
  <si>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</si>
  <si>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</si>
  <si>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</si>
  <si>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</si>
  <si>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</si>
  <si>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</si>
  <si>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</si>
  <si>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</si>
  <si>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</si>
  <si>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</si>
  <si>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</si>
  <si>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</si>
  <si>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</si>
  <si>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</si>
  <si>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</si>
  <si>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</si>
  <si>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</si>
  <si>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</si>
  <si>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</si>
  <si>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</si>
  <si>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</si>
  <si>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</si>
  <si>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</si>
  <si>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</si>
  <si>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</si>
  <si>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</si>
  <si>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</si>
  <si>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</si>
  <si>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</si>
  <si>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</si>
  <si>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</si>
  <si>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</si>
  <si>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</si>
  <si>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</si>
  <si>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</si>
  <si>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</si>
  <si>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</si>
  <si>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</si>
  <si>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</si>
  <si>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</si>
  <si>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</si>
  <si>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</si>
  <si>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</si>
  <si>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</si>
  <si>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</si>
  <si>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</si>
  <si>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</si>
  <si>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</si>
  <si>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</si>
  <si>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</si>
  <si>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</si>
  <si>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</si>
  <si>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</si>
  <si>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</si>
  <si>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</si>
  <si>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</si>
  <si>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</si>
  <si>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</si>
  <si>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</si>
  <si>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</si>
  <si>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</si>
  <si>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</si>
  <si>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</si>
  <si>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</si>
  <si>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</si>
  <si>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</si>
  <si>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</si>
  <si>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</si>
  <si>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</si>
  <si>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</si>
  <si>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</si>
  <si>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</si>
  <si>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</si>
  <si>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</si>
  <si>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</si>
  <si>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</si>
  <si>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</si>
  <si>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</si>
  <si>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</si>
  <si>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</si>
  <si>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</si>
  <si>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</si>
  <si>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</si>
  <si>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</si>
  <si>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</si>
  <si>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</si>
  <si>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</si>
  <si>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</si>
  <si>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</si>
  <si>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</si>
  <si>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</si>
  <si>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</si>
  <si>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</si>
  <si>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</si>
  <si>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</si>
  <si>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</si>
  <si>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</si>
  <si>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</si>
  <si>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</si>
  <si>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</si>
  <si>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</si>
  <si>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</si>
  <si>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</si>
  <si>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</si>
  <si>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</si>
  <si>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</si>
  <si>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</si>
  <si>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</si>
  <si>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</si>
  <si>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</si>
  <si>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</si>
  <si>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</si>
  <si>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</si>
  <si>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</si>
  <si>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</si>
  <si>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</si>
  <si>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</si>
  <si>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</si>
  <si>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</si>
  <si>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</si>
  <si>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</si>
  <si>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</si>
  <si>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</si>
  <si>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</si>
  <si>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</si>
  <si>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</si>
  <si>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</si>
  <si>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</si>
  <si>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</si>
  <si>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</si>
  <si>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</si>
  <si>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</si>
  <si>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</si>
  <si>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</si>
  <si>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</si>
  <si>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</si>
  <si>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</si>
  <si>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</si>
  <si>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</si>
  <si>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</si>
  <si>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</si>
  <si>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</si>
  <si>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</si>
  <si>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</si>
  <si>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</si>
  <si>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</si>
  <si>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</si>
  <si>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</si>
  <si>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</si>
  <si>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</si>
  <si>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</si>
  <si>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</si>
  <si>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</si>
  <si>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</si>
  <si>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</si>
  <si>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</si>
  <si>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</si>
  <si>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</si>
  <si>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</si>
  <si>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</si>
  <si>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</si>
  <si>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</si>
  <si>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</si>
  <si>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</si>
  <si>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</si>
  <si>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</si>
  <si>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</si>
  <si>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</si>
  <si>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</si>
  <si>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</si>
  <si>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</si>
  <si>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</si>
  <si>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</si>
  <si>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</si>
  <si>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</si>
  <si>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</si>
  <si>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</si>
  <si>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</si>
  <si>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</si>
  <si>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</si>
  <si>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</si>
  <si>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</si>
  <si>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</si>
  <si>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</si>
  <si>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</si>
  <si>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</si>
  <si>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</si>
  <si>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</si>
  <si>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</si>
  <si>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</si>
  <si>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</si>
  <si>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</si>
  <si>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</si>
  <si>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</si>
  <si>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</si>
  <si>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</si>
  <si>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</si>
  <si>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</si>
  <si>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</si>
  <si>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</si>
  <si>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</si>
  <si>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</si>
  <si>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</si>
  <si>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</si>
  <si>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</si>
  <si>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</si>
  <si>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</si>
  <si>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</si>
  <si>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</si>
  <si>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</si>
  <si>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</si>
  <si>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</si>
  <si>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</si>
  <si>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</si>
  <si>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</si>
  <si>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</si>
  <si>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</si>
  <si>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</si>
  <si>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</si>
  <si>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</si>
  <si>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</si>
  <si>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</si>
  <si>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</si>
  <si>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</si>
  <si>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</si>
  <si>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</si>
  <si>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</si>
  <si>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</si>
  <si>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</si>
  <si>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</si>
  <si>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</si>
  <si>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</si>
  <si>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</si>
  <si>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</si>
  <si>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</si>
  <si>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</si>
  <si>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</si>
  <si>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</si>
  <si>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</si>
  <si>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</si>
  <si>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</si>
  <si>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</si>
  <si>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</si>
  <si>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</si>
  <si>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</si>
  <si>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</si>
  <si>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</si>
  <si>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</si>
  <si>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</si>
  <si>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</si>
  <si>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</si>
  <si>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</si>
  <si>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</si>
  <si>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</si>
  <si>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</si>
  <si>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</si>
  <si>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</si>
  <si>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</si>
  <si>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</si>
  <si>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</si>
  <si>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</si>
  <si>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</si>
  <si>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</si>
  <si>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</si>
  <si>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</si>
  <si>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</si>
  <si>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</si>
  <si>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</si>
  <si>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</si>
  <si>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</si>
  <si>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</si>
  <si>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</si>
  <si>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</si>
  <si>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</si>
  <si>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</si>
  <si>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</si>
  <si>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</si>
  <si>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</si>
  <si>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</si>
  <si>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</si>
  <si>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</si>
  <si>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</si>
  <si>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</si>
  <si>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</si>
  <si>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</si>
  <si>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</si>
  <si>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</si>
  <si>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</si>
  <si>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</si>
  <si>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</si>
  <si>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</si>
  <si>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</si>
  <si>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</si>
  <si>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</si>
  <si>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</si>
  <si>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</si>
  <si>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</si>
  <si>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</si>
  <si>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</si>
  <si>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</si>
  <si>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</si>
  <si>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</si>
  <si>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</si>
  <si>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</si>
  <si>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</si>
  <si>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</si>
  <si>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</si>
  <si>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</si>
  <si>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</si>
  <si>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</si>
  <si>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</si>
  <si>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</si>
  <si>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</si>
  <si>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</si>
  <si>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</si>
  <si>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</si>
  <si>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</si>
  <si>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</si>
  <si>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</si>
  <si>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</si>
  <si>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</si>
  <si>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</si>
  <si>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</si>
  <si>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</si>
  <si>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</si>
  <si>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</si>
  <si>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</si>
  <si>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</si>
  <si>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</si>
  <si>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</si>
  <si>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</si>
  <si>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</si>
  <si>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</si>
  <si>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</si>
  <si>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</si>
  <si>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</si>
  <si>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</si>
  <si>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</si>
  <si>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</si>
  <si>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</si>
  <si>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</si>
  <si>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</si>
  <si>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</si>
  <si>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</si>
  <si>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</si>
  <si>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</si>
  <si>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</si>
  <si>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</si>
  <si>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</si>
  <si>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</si>
  <si>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</si>
  <si>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</si>
  <si>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</si>
  <si>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</si>
  <si>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</si>
  <si>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</si>
  <si>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</si>
  <si>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</si>
  <si>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</si>
  <si>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</si>
  <si>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</si>
  <si>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</si>
  <si>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</si>
  <si>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</si>
  <si>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</si>
  <si>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</si>
  <si>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</si>
  <si>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</si>
  <si>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</si>
  <si>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</si>
  <si>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</si>
  <si>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</si>
  <si>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</si>
  <si>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</si>
  <si>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</si>
  <si>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</si>
  <si>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</si>
  <si>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</si>
  <si>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</si>
  <si>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</si>
  <si>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</si>
  <si>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</si>
  <si>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</si>
  <si>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</si>
  <si>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</si>
  <si>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</si>
  <si>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</si>
  <si>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</si>
  <si>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</si>
  <si>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</si>
  <si>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</si>
  <si>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</si>
  <si>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</si>
  <si>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</si>
  <si>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</si>
  <si>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</si>
  <si>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</si>
  <si>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</si>
  <si>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</si>
  <si>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</si>
  <si>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</si>
  <si>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</si>
  <si>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</si>
  <si>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</si>
  <si>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</si>
  <si>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</si>
  <si>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</si>
  <si>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</si>
  <si>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</si>
  <si>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</si>
  <si>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</si>
  <si>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</si>
  <si>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</si>
  <si>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</si>
  <si>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</si>
  <si>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</si>
  <si>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</si>
  <si>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</si>
  <si>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</si>
  <si>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</si>
  <si>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</si>
  <si>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</si>
  <si>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</si>
  <si>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</si>
  <si>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</si>
  <si>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</si>
  <si>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</si>
  <si>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</si>
  <si>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</si>
  <si>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</si>
  <si>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</si>
  <si>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</si>
  <si>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</si>
  <si>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</si>
  <si>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</si>
  <si>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</si>
  <si>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</si>
  <si>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</si>
  <si>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</si>
  <si>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</si>
  <si>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</si>
  <si>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</si>
  <si>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</si>
  <si>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</si>
  <si>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</si>
  <si>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</si>
  <si>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</si>
  <si>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</si>
  <si>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</si>
  <si>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</si>
  <si>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</si>
  <si>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</si>
  <si>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</si>
  <si>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</si>
  <si>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</si>
  <si>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</si>
  <si>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</si>
  <si>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</si>
  <si>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</si>
  <si>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</si>
  <si>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</si>
  <si>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</si>
  <si>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</si>
  <si>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</si>
  <si>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</si>
  <si>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</si>
  <si>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</si>
  <si>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</si>
  <si>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</si>
  <si>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</si>
  <si>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</si>
  <si>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</si>
  <si>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</si>
  <si>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</si>
  <si>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</si>
  <si>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</si>
  <si>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</si>
  <si>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</si>
  <si>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</si>
  <si>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</si>
  <si>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</si>
  <si>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</si>
  <si>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</si>
  <si>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</si>
  <si>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</si>
  <si>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</si>
  <si>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</si>
  <si>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</si>
  <si>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</si>
  <si>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</si>
  <si>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</si>
  <si>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</si>
  <si>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</si>
  <si>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</si>
  <si>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</si>
  <si>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</si>
  <si>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</si>
  <si>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</si>
  <si>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</si>
  <si>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</si>
  <si>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</si>
  <si>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</si>
  <si>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</si>
  <si>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</si>
  <si>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</si>
  <si>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</si>
  <si>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</si>
  <si>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</si>
  <si>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</si>
  <si>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</si>
  <si>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</si>
  <si>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</si>
  <si>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</si>
  <si>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</si>
  <si>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</si>
  <si>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</si>
  <si>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</si>
  <si>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</si>
  <si>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</si>
  <si>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</si>
  <si>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</si>
  <si>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</si>
  <si>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</si>
  <si>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</si>
  <si>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</si>
  <si>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</si>
  <si>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</si>
  <si>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</si>
  <si>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</si>
  <si>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</si>
  <si>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</si>
  <si>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</si>
  <si>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</si>
  <si>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</si>
  <si>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</si>
  <si>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</si>
  <si>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</si>
  <si>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</si>
  <si>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</si>
  <si>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</si>
  <si>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</si>
  <si>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</si>
  <si>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</si>
  <si>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</si>
  <si>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</si>
  <si>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</si>
  <si>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</si>
  <si>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</si>
  <si>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</si>
  <si>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</si>
  <si>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</si>
  <si>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</si>
  <si>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</si>
  <si>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</si>
  <si>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</si>
  <si>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</si>
  <si>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</si>
  <si>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</si>
  <si>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</si>
  <si>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</si>
  <si>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</si>
  <si>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</si>
  <si>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</si>
  <si>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</si>
  <si>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</si>
  <si>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</si>
  <si>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</si>
  <si>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</si>
  <si>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</si>
  <si>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</si>
  <si>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</si>
  <si>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</si>
  <si>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</si>
  <si>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</si>
  <si>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</si>
  <si>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</si>
  <si>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</si>
  <si>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</si>
  <si>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</si>
  <si>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</si>
  <si>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</si>
  <si>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</si>
  <si>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</si>
  <si>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</si>
  <si>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</si>
  <si>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</si>
  <si>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</si>
  <si>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</si>
  <si>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</si>
  <si>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</si>
  <si>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</si>
  <si>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</si>
  <si>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</si>
  <si>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</si>
  <si>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</si>
  <si>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</si>
  <si>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</si>
  <si>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</si>
  <si>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</si>
  <si>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</si>
  <si>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</si>
  <si>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</si>
  <si>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</si>
  <si>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</si>
  <si>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</si>
  <si>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</si>
  <si>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</si>
  <si>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</si>
  <si>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</si>
  <si>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</si>
  <si>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</si>
  <si>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</si>
  <si>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</si>
  <si>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</si>
  <si>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</si>
  <si>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</si>
  <si>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</si>
  <si>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</si>
  <si>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</si>
  <si>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</si>
  <si>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</si>
  <si>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</si>
  <si>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</si>
  <si>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</si>
  <si>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</si>
  <si>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</si>
  <si>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</si>
  <si>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</si>
  <si>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</si>
  <si>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</si>
  <si>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</si>
  <si>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</si>
  <si>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</si>
  <si>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</si>
  <si>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</si>
  <si>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</si>
  <si>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</si>
  <si>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</si>
  <si>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</si>
  <si>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</si>
  <si>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</si>
  <si>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</si>
  <si>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</si>
  <si>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</si>
  <si>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</si>
  <si>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</si>
  <si>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</si>
  <si>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</si>
  <si>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</si>
  <si>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</si>
  <si>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</si>
  <si>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</si>
  <si>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</si>
  <si>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</si>
  <si>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</si>
  <si>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</si>
  <si>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</si>
  <si>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</si>
  <si>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</si>
  <si>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</si>
  <si>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</si>
  <si>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</si>
  <si>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</si>
  <si>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</si>
  <si>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</si>
  <si>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</si>
  <si>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</si>
  <si>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</si>
  <si>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</si>
  <si>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</si>
  <si>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</si>
  <si>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</si>
  <si>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</si>
  <si>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</si>
  <si>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</si>
  <si>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</si>
  <si>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</si>
  <si>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</si>
  <si>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</si>
  <si>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</si>
  <si>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</si>
  <si>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</si>
  <si>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</si>
  <si>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</si>
  <si>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</si>
  <si>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</si>
  <si>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</si>
  <si>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</si>
  <si>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</si>
  <si>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</si>
  <si>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</si>
  <si>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</si>
  <si>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</si>
  <si>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</si>
  <si>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</si>
  <si>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</si>
  <si>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</si>
  <si>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</si>
  <si>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</si>
  <si>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</si>
  <si>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</si>
  <si>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</si>
  <si>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</si>
  <si>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</si>
  <si>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</si>
  <si>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</si>
  <si>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</si>
  <si>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</si>
  <si>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</si>
  <si>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</si>
  <si>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</si>
  <si>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</si>
  <si>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</si>
  <si>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</si>
  <si>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</si>
  <si>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</si>
  <si>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</si>
  <si>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</si>
  <si>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</si>
  <si>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</si>
  <si>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</si>
  <si>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</si>
  <si>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</si>
  <si>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</si>
  <si>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</si>
  <si>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</si>
  <si>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</si>
  <si>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</si>
  <si>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</si>
  <si>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</si>
  <si>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</si>
  <si>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</si>
  <si>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</si>
  <si>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</si>
  <si>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</si>
  <si>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</si>
  <si>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</si>
  <si>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</si>
  <si>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</si>
  <si>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</si>
  <si>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</si>
  <si>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</si>
  <si>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</si>
  <si>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</si>
  <si>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</si>
  <si>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</si>
  <si>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</si>
  <si>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</si>
  <si>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</si>
  <si>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</si>
  <si>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</si>
  <si>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</si>
  <si>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</si>
  <si>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</si>
  <si>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</si>
  <si>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</si>
  <si>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</si>
  <si>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</si>
  <si>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</si>
  <si>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</si>
  <si>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</si>
  <si>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</si>
  <si>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</si>
  <si>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</si>
  <si>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</si>
  <si>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</si>
  <si>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</si>
  <si>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</si>
  <si>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</si>
  <si>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</si>
  <si>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</si>
  <si>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</si>
  <si>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</si>
  <si>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</si>
  <si>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</si>
  <si>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</si>
  <si>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</si>
  <si>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</si>
  <si>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</si>
  <si>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</si>
  <si>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</si>
  <si>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</si>
  <si>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</si>
  <si>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</si>
  <si>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</si>
  <si>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</si>
  <si>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</si>
  <si>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</si>
  <si>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</si>
  <si>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</si>
  <si>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</si>
  <si>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</si>
  <si>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</si>
  <si>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</si>
  <si>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</si>
  <si>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</si>
  <si>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</si>
  <si>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</si>
  <si>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</si>
  <si>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</si>
  <si>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</si>
  <si>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</si>
  <si>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</si>
  <si>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</si>
  <si>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</si>
  <si>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</si>
  <si>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</si>
  <si>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</si>
  <si>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</si>
  <si>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</si>
  <si>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</si>
  <si>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</si>
  <si>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</si>
  <si>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</si>
  <si>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</si>
  <si>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</si>
  <si>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</si>
  <si>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</si>
  <si>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</si>
  <si>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</si>
  <si>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</si>
  <si>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</si>
  <si>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</si>
  <si>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</si>
  <si>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</si>
  <si>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</si>
  <si>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</si>
  <si>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</si>
  <si>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</si>
  <si>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</si>
  <si>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</si>
  <si>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</si>
  <si>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</si>
  <si>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</si>
  <si>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</si>
  <si>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</si>
  <si>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</si>
  <si>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</si>
  <si>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</si>
  <si>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</si>
  <si>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</si>
  <si>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</si>
  <si>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</si>
  <si>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</si>
  <si>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</si>
  <si>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</si>
  <si>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</si>
  <si>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</si>
  <si>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</si>
  <si>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</si>
  <si>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</si>
  <si>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</si>
  <si>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</si>
  <si>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</si>
  <si>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</si>
  <si>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</si>
  <si>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</si>
  <si>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</si>
  <si>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</si>
  <si>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</si>
  <si>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</si>
  <si>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</si>
  <si>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</si>
  <si>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</si>
  <si>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</si>
  <si>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</si>
  <si>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</si>
  <si>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</si>
  <si>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</si>
  <si>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</si>
  <si>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</si>
  <si>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</si>
  <si>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</si>
  <si>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</si>
  <si>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</si>
  <si>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</si>
  <si>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</si>
  <si>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</si>
  <si>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</si>
  <si>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</si>
  <si>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</si>
  <si>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</si>
  <si>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</si>
  <si>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</si>
  <si>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</si>
  <si>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</si>
  <si>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</si>
  <si>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</si>
  <si>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</si>
  <si>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</si>
  <si>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</si>
  <si>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</si>
  <si>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</si>
  <si>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</si>
  <si>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</si>
  <si>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</si>
  <si>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</si>
  <si>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</si>
  <si>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</si>
  <si>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</si>
  <si>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</si>
  <si>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</si>
  <si>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</si>
  <si>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</si>
  <si>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</si>
  <si>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</si>
  <si>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</si>
  <si>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</si>
  <si>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</si>
  <si>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</si>
  <si>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</si>
  <si>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</si>
  <si>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</si>
  <si>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</si>
  <si>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</si>
  <si>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</si>
  <si>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</si>
  <si>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</si>
  <si>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</si>
  <si>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</si>
  <si>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</si>
  <si>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</si>
  <si>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</si>
  <si>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</si>
  <si>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</si>
  <si>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</si>
  <si>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</si>
  <si>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</si>
  <si>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</si>
  <si>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</si>
  <si>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</si>
  <si>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</si>
  <si>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</si>
  <si>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</si>
  <si>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</si>
  <si>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</si>
  <si>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</si>
  <si>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</si>
  <si>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</si>
  <si>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</si>
  <si>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</si>
  <si>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</si>
  <si>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</si>
  <si>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</si>
  <si>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</si>
  <si>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</si>
  <si>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</si>
  <si>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</si>
  <si>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</si>
  <si>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</si>
  <si>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</si>
  <si>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</si>
  <si>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</si>
  <si>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</si>
  <si>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</si>
  <si>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</si>
  <si>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</si>
  <si>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</si>
  <si>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</si>
  <si>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</si>
  <si>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</si>
  <si>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</si>
  <si>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</si>
  <si>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</si>
  <si>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</si>
  <si>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</si>
  <si>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</si>
  <si>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</si>
  <si>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</si>
  <si>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</si>
  <si>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</si>
  <si>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</si>
  <si>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</si>
  <si>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</si>
  <si>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</si>
  <si>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</si>
  <si>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</si>
  <si>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</si>
  <si>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</si>
  <si>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</si>
  <si>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</si>
  <si>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</si>
  <si>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</si>
  <si>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</si>
  <si>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</si>
  <si>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</si>
  <si>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</si>
  <si>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</si>
  <si>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</si>
  <si>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</si>
  <si>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</si>
  <si>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</si>
  <si>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</si>
  <si>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</si>
  <si>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</si>
  <si>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</si>
  <si>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</si>
  <si>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</si>
  <si>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</si>
  <si>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</si>
  <si>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</si>
  <si>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</si>
  <si>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</si>
  <si>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</si>
  <si>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</si>
  <si>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</si>
  <si>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</si>
  <si>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</si>
  <si>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</si>
  <si>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</si>
  <si>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</si>
  <si>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</si>
  <si>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</si>
  <si>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</si>
  <si>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</si>
  <si>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</si>
  <si>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</si>
  <si>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</si>
  <si>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</si>
  <si>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</si>
  <si>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</si>
  <si>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</si>
  <si>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</si>
  <si>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</si>
  <si>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</si>
  <si>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</si>
  <si>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</si>
  <si>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</si>
  <si>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</si>
  <si>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</si>
  <si>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</si>
  <si>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</si>
  <si>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</si>
  <si>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</si>
  <si>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</si>
  <si>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</si>
  <si>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</si>
  <si>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</si>
  <si>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</si>
  <si>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</si>
  <si>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</si>
  <si>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</si>
  <si>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</si>
  <si>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</si>
  <si>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</si>
  <si>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</si>
  <si>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</si>
  <si>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</si>
  <si>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</si>
  <si>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</si>
  <si>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</si>
  <si>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</si>
  <si>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</si>
  <si>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</si>
  <si>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</si>
  <si>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</si>
  <si>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</si>
  <si>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</si>
  <si>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</si>
  <si>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</si>
  <si>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</si>
  <si>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</si>
  <si>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</si>
  <si>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</si>
  <si>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</si>
  <si>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</si>
  <si>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</si>
  <si>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</si>
  <si>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</si>
  <si>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</si>
  <si>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</si>
  <si>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</si>
  <si>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</si>
  <si>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</si>
  <si>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</si>
  <si>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</si>
  <si>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</si>
  <si>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</si>
  <si>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</si>
  <si>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</si>
  <si>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</si>
  <si>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</si>
  <si>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</si>
  <si>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</si>
  <si>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</si>
  <si>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</si>
  <si>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</si>
  <si>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</si>
  <si>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</si>
  <si>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</si>
  <si>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</si>
  <si>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</si>
  <si>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</si>
  <si>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</si>
  <si>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</si>
  <si>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</si>
  <si>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</si>
  <si>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</si>
  <si>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</si>
  <si>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</si>
  <si>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</si>
  <si>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</si>
  <si>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</si>
  <si>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</si>
  <si>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</si>
  <si>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</si>
  <si>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</si>
  <si>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</si>
  <si>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</si>
  <si>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</si>
  <si>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</si>
  <si>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</si>
  <si>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</si>
  <si>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</si>
  <si>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</si>
  <si>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</si>
  <si>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</si>
  <si>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</si>
  <si>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</si>
  <si>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</si>
  <si>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</si>
  <si>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</si>
  <si>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</si>
  <si>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</si>
  <si>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</si>
  <si>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</si>
  <si>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</si>
  <si>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</si>
  <si>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</si>
  <si>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</si>
  <si>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</si>
  <si>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</si>
  <si>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</si>
  <si>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</si>
  <si>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</si>
  <si>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</si>
  <si>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</si>
  <si>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</si>
  <si>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</si>
  <si>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</si>
  <si>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</si>
  <si>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</si>
  <si>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</si>
  <si>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</si>
  <si>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</si>
  <si>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</si>
  <si>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</si>
  <si>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</si>
  <si>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</si>
  <si>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</si>
  <si>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</si>
  <si>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</si>
  <si>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</si>
  <si>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</si>
  <si>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</si>
  <si>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</si>
  <si>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</si>
  <si>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</si>
  <si>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</si>
  <si>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</si>
  <si>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</si>
  <si>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</si>
  <si>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</si>
  <si>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</si>
  <si>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</si>
  <si>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</si>
  <si>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</si>
  <si>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</si>
  <si>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</si>
  <si>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</si>
  <si>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</si>
  <si>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</si>
  <si>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</si>
  <si>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</si>
  <si>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</si>
  <si>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</si>
  <si>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</si>
  <si>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</si>
  <si>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</si>
  <si>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</si>
  <si>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</si>
  <si>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</si>
  <si>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</si>
  <si>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</si>
  <si>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</si>
  <si>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</si>
  <si>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</si>
  <si>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</si>
  <si>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</si>
  <si>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</si>
  <si>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</si>
  <si>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</si>
  <si>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</si>
  <si>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</si>
  <si>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</si>
  <si>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</si>
  <si>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</si>
  <si>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</si>
  <si>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</si>
  <si>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</si>
  <si>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</si>
  <si>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</si>
  <si>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</si>
  <si>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</si>
  <si>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</si>
  <si>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</si>
  <si>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</si>
  <si>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</si>
  <si>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</si>
  <si>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</si>
  <si>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</si>
  <si>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</si>
  <si>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</si>
  <si>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</si>
  <si>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</si>
  <si>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</si>
  <si>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</si>
  <si>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</si>
  <si>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</si>
  <si>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</si>
  <si>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</si>
  <si>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</si>
  <si>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</si>
  <si>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</si>
  <si>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</si>
  <si>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</si>
  <si>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</si>
  <si>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</si>
  <si>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</si>
  <si>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</si>
  <si>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</si>
  <si>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</si>
  <si>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</si>
  <si>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</si>
  <si>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</si>
  <si>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</si>
  <si>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</si>
  <si>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</si>
  <si>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</si>
  <si>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</si>
  <si>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</si>
  <si>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</si>
  <si>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</si>
  <si>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</si>
  <si>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</si>
  <si>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</si>
  <si>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</si>
  <si>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</si>
  <si>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</si>
  <si>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</si>
  <si>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</si>
  <si>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</si>
  <si>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</si>
  <si>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</si>
  <si>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</si>
  <si>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</si>
  <si>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</si>
  <si>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</si>
  <si>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</si>
  <si>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</si>
  <si>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</si>
  <si>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</si>
  <si>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</si>
  <si>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</si>
  <si>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</si>
  <si>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</si>
  <si>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</si>
  <si>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</si>
  <si>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</si>
  <si>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</si>
  <si>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</si>
  <si>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</si>
  <si>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</si>
  <si>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</si>
  <si>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</si>
  <si>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</si>
  <si>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</si>
  <si>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</si>
  <si>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</si>
  <si>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</si>
  <si>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</si>
  <si>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</si>
  <si>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</si>
  <si>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</si>
  <si>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</si>
  <si>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</si>
  <si>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</si>
  <si>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</si>
  <si>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</si>
  <si>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</si>
  <si>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</si>
  <si>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</si>
  <si>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</si>
  <si>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</si>
  <si>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</si>
  <si>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</si>
  <si>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</si>
  <si>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</si>
  <si>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</si>
  <si>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</si>
  <si>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</si>
  <si>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</si>
  <si>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</si>
  <si>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</si>
  <si>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</si>
  <si>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</si>
  <si>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</si>
  <si>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</si>
  <si>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</si>
  <si>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</si>
  <si>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</si>
  <si>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</si>
  <si>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</si>
  <si>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</si>
  <si>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</si>
  <si>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</si>
  <si>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</si>
  <si>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</si>
  <si>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</si>
  <si>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</si>
  <si>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</si>
  <si>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</si>
  <si>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</si>
  <si>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</si>
  <si>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</si>
  <si>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</si>
  <si>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</si>
  <si>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</si>
  <si>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</si>
  <si>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</si>
  <si>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</si>
  <si>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</si>
  <si>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</si>
  <si>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</si>
  <si>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</si>
  <si>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</si>
  <si>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</si>
  <si>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</si>
  <si>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</si>
  <si>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</si>
  <si>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</si>
  <si>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</si>
  <si>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</si>
  <si>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</si>
  <si>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</si>
  <si>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</si>
  <si>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</si>
  <si>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</si>
  <si>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</si>
  <si>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</si>
  <si>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</si>
  <si>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</si>
  <si>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</si>
  <si>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</si>
  <si>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</si>
  <si>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</si>
  <si>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</si>
  <si>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</si>
  <si>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</si>
  <si>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</si>
  <si>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</si>
  <si>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</si>
  <si>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</si>
  <si>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</si>
  <si>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</si>
  <si>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</si>
  <si>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</si>
  <si>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</si>
  <si>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</si>
  <si>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</si>
  <si>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</si>
  <si>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</si>
  <si>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</si>
  <si>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</si>
  <si>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</si>
  <si>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</si>
  <si>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</si>
  <si>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</si>
  <si>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</si>
  <si>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</si>
  <si>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</si>
  <si>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</si>
  <si>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</si>
  <si>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</si>
  <si>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</si>
  <si>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</si>
  <si>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</si>
  <si>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</si>
  <si>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</si>
  <si>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</si>
  <si>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</si>
  <si>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</si>
  <si>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</si>
  <si>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</si>
  <si>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</si>
  <si>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</si>
  <si>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</si>
  <si>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</si>
  <si>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</si>
  <si>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</si>
  <si>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</si>
  <si>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</si>
  <si>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</si>
  <si>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</si>
  <si>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</si>
  <si>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</si>
  <si>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</si>
  <si>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</si>
  <si>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</si>
  <si>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</si>
  <si>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</si>
  <si>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</si>
  <si>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</si>
  <si>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</si>
  <si>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</si>
  <si>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</si>
  <si>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</si>
  <si>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</si>
  <si>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</si>
  <si>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</si>
  <si>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</si>
  <si>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</si>
  <si>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</si>
  <si>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</si>
  <si>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</si>
  <si>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</si>
  <si>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</si>
  <si>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</si>
  <si>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</si>
  <si>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</si>
  <si>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</si>
  <si>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</si>
  <si>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</si>
  <si>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</si>
  <si>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</si>
  <si>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</si>
  <si>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</si>
  <si>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</si>
  <si>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</si>
  <si>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</si>
  <si>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</si>
  <si>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</si>
  <si>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</si>
  <si>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</si>
  <si>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</si>
  <si>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</si>
  <si>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</si>
  <si>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</si>
  <si>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</si>
  <si>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</si>
  <si>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</si>
  <si>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</si>
  <si>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</si>
  <si>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</si>
  <si>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</si>
  <si>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</si>
  <si>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</si>
  <si>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</si>
  <si>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</si>
  <si>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</si>
  <si>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</si>
  <si>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</si>
  <si>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</si>
  <si>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</si>
  <si>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</si>
  <si>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</si>
  <si>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</si>
  <si>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</si>
  <si>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</si>
  <si>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</si>
  <si>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</si>
  <si>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</si>
  <si>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</si>
  <si>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</si>
  <si>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</si>
  <si>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</si>
  <si>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</si>
  <si>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</si>
  <si>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</si>
  <si>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</si>
  <si>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</si>
  <si>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</si>
  <si>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</si>
  <si>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</si>
  <si>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</si>
  <si>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</si>
  <si>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</si>
  <si>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</si>
  <si>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</si>
  <si>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</si>
  <si>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</si>
  <si>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</si>
  <si>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</si>
  <si>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</si>
  <si>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</si>
  <si>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</si>
  <si>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</si>
  <si>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</si>
  <si>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</si>
  <si>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</si>
  <si>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</si>
  <si>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</si>
  <si>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</si>
  <si>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</si>
  <si>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</si>
  <si>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</si>
  <si>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</si>
  <si>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</si>
  <si>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</si>
  <si>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</si>
  <si>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</si>
  <si>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</si>
  <si>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</si>
  <si>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</si>
  <si>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</si>
  <si>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</si>
  <si>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</si>
  <si>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</si>
  <si>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</si>
  <si>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</si>
  <si>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</si>
  <si>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</si>
  <si>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</si>
  <si>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</si>
  <si>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</si>
  <si>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</si>
  <si>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</si>
  <si>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</si>
  <si>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</si>
  <si>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</si>
  <si>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</si>
  <si>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</si>
  <si>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</si>
  <si>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</si>
  <si>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</si>
  <si>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</si>
  <si>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</si>
  <si>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</si>
  <si>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</si>
  <si>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</si>
  <si>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</si>
  <si>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</si>
  <si>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</si>
  <si>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</si>
  <si>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</si>
  <si>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</si>
  <si>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</si>
  <si>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</si>
  <si>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</si>
  <si>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</si>
  <si>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</si>
  <si>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</si>
  <si>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</si>
  <si>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</si>
  <si>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</si>
  <si>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</si>
  <si>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</si>
  <si>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</si>
  <si>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</si>
  <si>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</si>
  <si>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</si>
  <si>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</si>
  <si>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</si>
  <si>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</si>
  <si>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</si>
  <si>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</si>
  <si>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</si>
  <si>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</si>
  <si>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</si>
  <si>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</si>
  <si>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</si>
  <si>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</si>
  <si>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</si>
  <si>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</si>
  <si>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</si>
  <si>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</si>
  <si>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</si>
  <si>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</si>
  <si>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</si>
  <si>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</si>
  <si>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</si>
  <si>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</si>
  <si>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</si>
  <si>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</si>
  <si>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</si>
  <si>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</si>
  <si>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</si>
  <si>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</si>
  <si>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</si>
  <si>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</si>
  <si>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</si>
  <si>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</si>
  <si>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</si>
  <si>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</si>
  <si>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</si>
  <si>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</si>
  <si>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</si>
  <si>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</si>
  <si>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</si>
  <si>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</si>
  <si>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</si>
  <si>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</si>
  <si>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</si>
  <si>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</si>
  <si>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</si>
  <si>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</si>
  <si>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</si>
  <si>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</si>
  <si>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</si>
  <si>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</si>
  <si>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</si>
  <si>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</si>
  <si>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</si>
  <si>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</si>
  <si>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</si>
  <si>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</si>
  <si>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</si>
  <si>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</si>
  <si>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</si>
  <si>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</si>
  <si>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</si>
  <si>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</si>
  <si>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</si>
  <si>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</si>
  <si>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</si>
  <si>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</si>
  <si>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</si>
  <si>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</si>
  <si>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</si>
  <si>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</si>
  <si>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</si>
  <si>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</si>
  <si>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</si>
  <si>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</si>
  <si>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</si>
  <si>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</si>
  <si>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</si>
  <si>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</si>
  <si>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</si>
  <si>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</si>
  <si>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</si>
  <si>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</si>
  <si>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</si>
  <si>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</si>
  <si>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</si>
  <si>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</si>
  <si>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</si>
  <si>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</si>
  <si>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</si>
  <si>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</si>
  <si>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</si>
  <si>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</si>
  <si>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</si>
  <si>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</si>
  <si>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</si>
  <si>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</si>
  <si>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</si>
  <si>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</si>
  <si>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</si>
  <si>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</si>
  <si>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</si>
  <si>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</si>
  <si>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</si>
  <si>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</si>
  <si>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</si>
  <si>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</si>
  <si>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</si>
  <si>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</si>
  <si>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</si>
  <si>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</si>
  <si>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</si>
  <si>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</si>
  <si>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</si>
  <si>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</si>
  <si>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</si>
  <si>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</si>
  <si>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</si>
  <si>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</si>
  <si>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</si>
  <si>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</si>
  <si>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</si>
  <si>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</si>
  <si>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</si>
  <si>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</si>
  <si>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</si>
  <si>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</si>
  <si>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</si>
  <si>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</si>
  <si>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</si>
  <si>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</si>
  <si>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</si>
  <si>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</si>
  <si>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</si>
  <si>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</si>
  <si>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</si>
  <si>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</si>
  <si>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</si>
  <si>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</si>
  <si>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</si>
  <si>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</si>
  <si>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</si>
  <si>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</si>
  <si>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</si>
  <si>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</si>
  <si>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</si>
  <si>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</si>
  <si>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</si>
  <si>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</si>
  <si>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</si>
  <si>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</si>
  <si>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</si>
  <si>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</si>
  <si>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</si>
  <si>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</si>
  <si>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</si>
  <si>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</si>
  <si>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</si>
  <si>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</si>
  <si>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</si>
  <si>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</si>
  <si>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</si>
  <si>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</si>
  <si>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</si>
  <si>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</si>
  <si>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</si>
  <si>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</si>
  <si>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</si>
  <si>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</si>
  <si>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</si>
  <si>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</si>
  <si>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</si>
  <si>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</si>
  <si>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</si>
  <si>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</si>
  <si>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</si>
  <si>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</si>
  <si>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</si>
  <si>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</si>
  <si>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</si>
  <si>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</si>
  <si>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</si>
  <si>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</si>
  <si>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</si>
  <si>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</si>
  <si>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</si>
  <si>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</si>
  <si>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</si>
  <si>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</si>
  <si>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</si>
  <si>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</si>
  <si>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</si>
  <si>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</si>
  <si>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</si>
  <si>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</si>
  <si>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</si>
  <si>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</si>
  <si>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</si>
  <si>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</si>
  <si>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</si>
  <si>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</si>
  <si>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</si>
  <si>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</si>
  <si>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</si>
  <si>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</si>
  <si>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</si>
  <si>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</si>
  <si>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</si>
  <si>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</si>
  <si>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</si>
  <si>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</si>
  <si>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</si>
  <si>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</si>
  <si>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</si>
  <si>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</si>
  <si>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</si>
  <si>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</si>
  <si>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</si>
  <si>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</si>
  <si>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</si>
  <si>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</si>
  <si>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</si>
  <si>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</si>
  <si>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</si>
  <si>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</si>
  <si>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</si>
  <si>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</si>
  <si>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</si>
  <si>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</si>
  <si>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</si>
  <si>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</si>
  <si>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</si>
  <si>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</si>
  <si>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</si>
  <si>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</si>
  <si>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</si>
  <si>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</si>
  <si>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</si>
  <si>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</si>
  <si>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</si>
  <si>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</si>
  <si>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</si>
  <si>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</si>
  <si>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</si>
  <si>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</si>
  <si>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</si>
  <si>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</si>
  <si>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</si>
  <si>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</si>
  <si>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</si>
  <si>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</si>
  <si>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</si>
  <si>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</si>
  <si>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</si>
  <si>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</si>
  <si>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</si>
  <si>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</si>
  <si>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</si>
  <si>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</si>
  <si>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</si>
  <si>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</si>
  <si>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</si>
  <si>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</si>
  <si>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</si>
  <si>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</si>
  <si>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</si>
  <si>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</si>
  <si>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</si>
  <si>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</si>
  <si>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</si>
  <si>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</si>
  <si>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</si>
  <si>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</si>
  <si>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</si>
  <si>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</si>
  <si>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</si>
  <si>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</si>
  <si>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</si>
  <si>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</si>
  <si>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</si>
  <si>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</si>
  <si>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</si>
  <si>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</si>
  <si>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</si>
  <si>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</si>
  <si>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</si>
  <si>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</si>
  <si>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</si>
  <si>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</si>
  <si>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</si>
  <si>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</si>
  <si>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</si>
  <si>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</si>
  <si>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</si>
  <si>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</si>
  <si>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</si>
  <si>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</si>
  <si>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</si>
  <si>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</si>
  <si>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</si>
  <si>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</si>
  <si>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</si>
  <si>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</si>
  <si>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</si>
  <si>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</si>
  <si>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</si>
  <si>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</si>
  <si>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</si>
  <si>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</si>
  <si>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</si>
  <si>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</si>
  <si>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</si>
  <si>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</si>
  <si>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</si>
  <si>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</si>
  <si>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</si>
  <si>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</si>
  <si>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</si>
  <si>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</si>
  <si>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</si>
  <si>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</si>
  <si>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</si>
  <si>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</si>
  <si>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</si>
  <si>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</si>
  <si>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</si>
  <si>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</si>
  <si>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</si>
  <si>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</si>
  <si>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</si>
  <si>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</si>
  <si>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</si>
  <si>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</si>
  <si>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</si>
  <si>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</si>
  <si>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</si>
  <si>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</si>
  <si>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</si>
  <si>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</si>
  <si>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</si>
  <si>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</si>
  <si>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</si>
  <si>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</si>
  <si>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</si>
  <si>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</si>
  <si>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</si>
  <si>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</si>
  <si>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</si>
  <si>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</si>
  <si>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</si>
  <si>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</si>
  <si>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</si>
  <si>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</si>
  <si>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</si>
  <si>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</si>
  <si>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</si>
  <si>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</si>
  <si>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</si>
  <si>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</si>
  <si>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</si>
  <si>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</si>
  <si>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</si>
  <si>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</si>
  <si>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</si>
  <si>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</si>
  <si>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</si>
  <si>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</si>
  <si>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</si>
  <si>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</si>
  <si>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</si>
  <si>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</si>
  <si>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</si>
  <si>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</si>
  <si>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</si>
  <si>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</si>
  <si>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</si>
  <si>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</si>
  <si>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</si>
  <si>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</si>
  <si>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</si>
  <si>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</si>
  <si>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</si>
  <si>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</si>
  <si>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</si>
  <si>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</si>
  <si>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</si>
  <si>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</si>
  <si>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</si>
  <si>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</si>
  <si>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</si>
  <si>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</si>
  <si>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</si>
  <si>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</si>
  <si>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</si>
  <si>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</si>
  <si>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</si>
  <si>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</si>
  <si>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</si>
  <si>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</si>
  <si>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</si>
  <si>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</si>
  <si>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</si>
  <si>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</si>
  <si>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</si>
  <si>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</si>
  <si>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</si>
  <si>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</si>
  <si>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</si>
  <si>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</si>
  <si>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</si>
  <si>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</si>
  <si>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</si>
  <si>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</si>
  <si>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</si>
  <si>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</si>
  <si>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</si>
  <si>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</si>
  <si>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</si>
  <si>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</si>
  <si>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</si>
  <si>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</si>
  <si>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</si>
  <si>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</si>
  <si>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</si>
  <si>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</si>
  <si>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</si>
  <si>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</si>
  <si>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</si>
  <si>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</si>
  <si>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</si>
  <si>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</si>
  <si>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</si>
  <si>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</si>
  <si>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</si>
  <si>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</si>
  <si>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</si>
  <si>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</si>
  <si>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</si>
  <si>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</si>
  <si>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</si>
  <si>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</si>
  <si>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</si>
  <si>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</si>
  <si>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</si>
  <si>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</si>
  <si>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</si>
  <si>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</si>
  <si>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</si>
  <si>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</si>
  <si>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</si>
  <si>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</si>
  <si>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</si>
  <si>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</si>
  <si>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</si>
  <si>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</si>
  <si>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</si>
  <si>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</si>
  <si>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</si>
  <si>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</si>
  <si>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</si>
  <si>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</si>
  <si>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</si>
  <si>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</si>
  <si>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</si>
  <si>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</si>
  <si>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</si>
  <si>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</si>
  <si>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</si>
  <si>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</si>
  <si>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</si>
  <si>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</si>
  <si>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</si>
  <si>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</si>
  <si>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</si>
  <si>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</si>
  <si>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</si>
  <si>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</si>
  <si>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</si>
  <si>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</si>
  <si>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</si>
  <si>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</si>
  <si>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</si>
  <si>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</si>
  <si>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</si>
  <si>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</si>
  <si>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</si>
  <si>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</si>
  <si>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</si>
  <si>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</si>
  <si>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</si>
  <si>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</si>
  <si>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</si>
  <si>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</si>
  <si>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</si>
  <si>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</si>
  <si>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</si>
  <si>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</si>
  <si>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</si>
  <si>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</si>
  <si>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</si>
  <si>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</si>
  <si>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</si>
  <si>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</si>
  <si>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</si>
  <si>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</si>
  <si>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</si>
  <si>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</si>
  <si>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</si>
  <si>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</si>
  <si>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</si>
  <si>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</si>
  <si>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</si>
  <si>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</si>
  <si>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</si>
  <si>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</si>
  <si>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</si>
  <si>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</si>
  <si>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</si>
  <si>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</si>
  <si>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</si>
  <si>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</si>
  <si>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</si>
  <si>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</si>
  <si>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</si>
  <si>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</si>
  <si>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</si>
  <si>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</si>
  <si>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</si>
  <si>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</si>
  <si>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</si>
  <si>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</si>
  <si>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</si>
  <si>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</si>
  <si>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</si>
  <si>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</si>
  <si>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</si>
  <si>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</si>
  <si>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</si>
  <si>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</si>
  <si>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</si>
  <si>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</si>
  <si>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</si>
  <si>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</si>
  <si>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</si>
  <si>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</si>
  <si>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</si>
  <si>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</si>
  <si>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</si>
  <si>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</si>
  <si>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</si>
  <si>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</si>
  <si>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</si>
  <si>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</si>
  <si>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</si>
  <si>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</si>
  <si>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</si>
  <si>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</si>
  <si>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</si>
  <si>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</si>
  <si>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</si>
  <si>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</si>
  <si>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</si>
  <si>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</si>
  <si>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</si>
  <si>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</si>
  <si>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</si>
  <si>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</si>
  <si>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</si>
  <si>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</si>
  <si>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</si>
  <si>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</si>
  <si>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</si>
  <si>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</si>
  <si>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</si>
  <si>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</si>
  <si>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</si>
  <si>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</si>
  <si>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</si>
  <si>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</si>
  <si>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</si>
  <si>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</si>
  <si>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</si>
  <si>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</si>
  <si>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</si>
  <si>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</si>
  <si>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</si>
  <si>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</si>
  <si>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</si>
  <si>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</si>
  <si>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</si>
  <si>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</si>
  <si>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</si>
  <si>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</si>
  <si>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</si>
  <si>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</si>
  <si>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</si>
  <si>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</si>
  <si>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</si>
  <si>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</si>
  <si>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</si>
  <si>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</si>
  <si>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</si>
  <si>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</si>
  <si>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</si>
  <si>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</si>
  <si>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</si>
  <si>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</si>
  <si>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</si>
  <si>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</si>
  <si>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</si>
  <si>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</si>
  <si>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</si>
  <si>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</si>
  <si>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</si>
  <si>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</si>
  <si>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</si>
  <si>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</si>
  <si>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</si>
  <si>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</si>
  <si>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</si>
  <si>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</si>
  <si>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</si>
  <si>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</si>
  <si>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</si>
  <si>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</si>
  <si>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</si>
  <si>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</si>
  <si>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</si>
  <si>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</si>
  <si>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</si>
  <si>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</si>
  <si>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</si>
  <si>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</si>
  <si>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</si>
  <si>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</si>
  <si>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</si>
  <si>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</si>
  <si>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</si>
  <si>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</si>
  <si>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</si>
  <si>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</si>
  <si>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</si>
  <si>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</si>
  <si>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</si>
  <si>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</si>
  <si>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</si>
  <si>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</si>
  <si>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</si>
  <si>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</si>
  <si>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</si>
  <si>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</si>
  <si>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</si>
  <si>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</si>
  <si>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</si>
  <si>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</si>
  <si>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</si>
  <si>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</si>
  <si>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</si>
  <si>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</si>
  <si>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</si>
  <si>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</si>
  <si>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</si>
  <si>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</si>
  <si>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</si>
  <si>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</si>
  <si>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</si>
  <si>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</si>
  <si>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</si>
  <si>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</si>
  <si>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</si>
  <si>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</si>
  <si>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</si>
  <si>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</si>
  <si>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</si>
  <si>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</si>
  <si>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</si>
  <si>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</si>
  <si>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</si>
  <si>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</si>
  <si>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</si>
  <si>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</si>
  <si>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</si>
  <si>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</si>
  <si>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</si>
  <si>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</si>
  <si>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</si>
  <si>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</si>
  <si>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</si>
  <si>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</si>
  <si>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</si>
  <si>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</si>
  <si>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</si>
  <si>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</si>
  <si>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</si>
  <si>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</si>
  <si>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</si>
  <si>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</si>
  <si>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</si>
  <si>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</si>
  <si>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</si>
  <si>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</si>
  <si>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</si>
  <si>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</si>
  <si>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</si>
  <si>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</si>
  <si>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</si>
  <si>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</si>
  <si>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</si>
  <si>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</si>
  <si>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</si>
  <si>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</si>
  <si>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</si>
  <si>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</si>
  <si>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</si>
  <si>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</si>
  <si>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</si>
  <si>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</si>
  <si>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</si>
  <si>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</si>
  <si>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</si>
  <si>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</si>
  <si>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</si>
  <si>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</si>
  <si>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</si>
  <si>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</si>
  <si>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</si>
  <si>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</si>
  <si>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</si>
  <si>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</si>
  <si>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</si>
  <si>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</si>
  <si>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</si>
  <si>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</si>
  <si>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</si>
  <si>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</si>
  <si>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</si>
  <si>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</si>
  <si>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</si>
  <si>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</si>
  <si>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</si>
  <si>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</si>
  <si>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</si>
  <si>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</si>
  <si>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</si>
  <si>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</si>
  <si>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</si>
  <si>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</si>
  <si>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</si>
  <si>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</si>
  <si>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</si>
  <si>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</si>
  <si>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</si>
  <si>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</si>
  <si>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</si>
  <si>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</si>
  <si>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</si>
  <si>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</si>
  <si>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</si>
  <si>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</si>
  <si>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</si>
  <si>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</si>
  <si>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</si>
  <si>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</si>
  <si>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</si>
  <si>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</si>
  <si>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</si>
  <si>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</si>
  <si>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</si>
  <si>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</si>
  <si>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</si>
  <si>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</si>
  <si>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</si>
  <si>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</si>
  <si>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</si>
  <si>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</si>
  <si>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</si>
  <si>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</si>
  <si>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</si>
  <si>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</si>
  <si>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</si>
  <si>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</si>
  <si>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</si>
  <si>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</si>
  <si>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</si>
  <si>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</si>
  <si>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</si>
  <si>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</si>
  <si>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</si>
  <si>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</si>
  <si>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</si>
  <si>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</si>
  <si>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</si>
  <si>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</si>
  <si>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</si>
  <si>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</si>
  <si>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</si>
  <si>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</si>
  <si>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</si>
  <si>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</si>
  <si>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</si>
  <si>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</si>
  <si>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</si>
  <si>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</si>
  <si>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</si>
  <si>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</si>
  <si>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</si>
  <si>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</si>
  <si>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</si>
  <si>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</si>
  <si>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</si>
  <si>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</si>
  <si>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</si>
  <si>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</si>
  <si>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</si>
  <si>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</si>
  <si>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</si>
  <si>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</si>
  <si>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</si>
  <si>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</si>
  <si>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</si>
  <si>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</si>
  <si>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</si>
  <si>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</si>
  <si>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</si>
  <si>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</si>
  <si>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</si>
  <si>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</si>
  <si>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</si>
  <si>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</si>
  <si>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</si>
  <si>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</si>
  <si>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</si>
  <si>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</si>
  <si>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</si>
  <si>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</si>
  <si>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</si>
  <si>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</si>
  <si>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</si>
  <si>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</si>
  <si>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</si>
  <si>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</si>
  <si>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</si>
  <si>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</si>
  <si>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</si>
  <si>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</si>
  <si>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</si>
  <si>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</si>
  <si>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</si>
  <si>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</si>
  <si>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</si>
  <si>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</si>
  <si>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</si>
  <si>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</si>
  <si>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</si>
  <si>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</si>
  <si>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</si>
  <si>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</si>
  <si>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</si>
  <si>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</si>
  <si>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</si>
  <si>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</si>
  <si>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</si>
  <si>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</si>
  <si>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</si>
  <si>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</si>
  <si>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</si>
  <si>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</si>
  <si>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</si>
  <si>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</si>
  <si>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</si>
  <si>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</si>
  <si>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</si>
  <si>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</si>
  <si>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</si>
  <si>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</si>
  <si>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</si>
  <si>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</si>
  <si>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</si>
  <si>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</si>
  <si>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</si>
  <si>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</si>
  <si>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</si>
  <si>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</si>
  <si>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</si>
  <si>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</si>
  <si>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</si>
  <si>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</si>
  <si>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</si>
  <si>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</si>
  <si>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</si>
  <si>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</si>
  <si>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</si>
  <si>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</si>
  <si>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</si>
  <si>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</si>
  <si>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</si>
  <si>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</si>
  <si>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</si>
  <si>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</si>
  <si>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</si>
  <si>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</si>
  <si>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</si>
  <si>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</si>
  <si>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</si>
  <si>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</si>
  <si>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</si>
  <si>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</si>
  <si>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</si>
  <si>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</si>
  <si>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</si>
  <si>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</si>
  <si>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</si>
  <si>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</si>
  <si>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</si>
  <si>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</si>
  <si>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</si>
  <si>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</si>
  <si>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</si>
  <si>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</si>
  <si>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</si>
  <si>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</si>
  <si>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</si>
  <si>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</si>
  <si>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</si>
  <si>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</si>
  <si>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</si>
  <si>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</si>
  <si>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</si>
  <si>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</si>
  <si>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</si>
  <si>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</si>
  <si>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</si>
  <si>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</si>
  <si>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</si>
  <si>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</si>
  <si>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</si>
  <si>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</si>
  <si>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</si>
  <si>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</si>
  <si>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</si>
  <si>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</si>
  <si>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</si>
  <si>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</si>
  <si>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</si>
  <si>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</si>
  <si>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</si>
  <si>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</si>
  <si>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</si>
  <si>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</si>
  <si>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</si>
  <si>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</si>
  <si>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</si>
  <si>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</si>
  <si>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</si>
  <si>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</si>
  <si>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</si>
  <si>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</si>
  <si>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</si>
  <si>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</si>
  <si>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</si>
  <si>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</si>
  <si>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</si>
  <si>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</si>
  <si>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</si>
  <si>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</si>
  <si>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</si>
  <si>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</si>
  <si>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</si>
  <si>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</si>
  <si>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</si>
  <si>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</si>
  <si>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</si>
  <si>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</si>
  <si>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</si>
  <si>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</si>
  <si>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</si>
  <si>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</si>
  <si>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</si>
  <si>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</si>
  <si>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</si>
  <si>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</si>
  <si>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</si>
  <si>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</si>
  <si>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</si>
  <si>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</si>
  <si>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</si>
  <si>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</si>
  <si>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</si>
  <si>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</si>
  <si>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</si>
  <si>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</si>
  <si>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</si>
  <si>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</si>
  <si>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</si>
  <si>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</si>
  <si>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</si>
  <si>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</si>
  <si>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</si>
  <si>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</si>
  <si>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</si>
  <si>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</si>
  <si>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</si>
  <si>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</si>
  <si>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</si>
  <si>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</si>
  <si>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</si>
  <si>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</si>
  <si>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</si>
  <si>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</si>
  <si>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</si>
  <si>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</si>
  <si>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</si>
  <si>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</si>
  <si>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</si>
  <si>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</si>
  <si>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</si>
  <si>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</si>
  <si>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</si>
  <si>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</si>
  <si>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</si>
  <si>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</si>
  <si>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</si>
  <si>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</si>
  <si>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</si>
  <si>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</si>
  <si>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</si>
  <si>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</si>
  <si>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</si>
  <si>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</si>
  <si>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</si>
  <si>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</si>
  <si>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</si>
  <si>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</si>
  <si>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</si>
  <si>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</si>
  <si>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</si>
  <si>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</si>
  <si>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</si>
  <si>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</si>
  <si>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</si>
  <si>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</si>
  <si>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</si>
  <si>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</si>
  <si>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</si>
  <si>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</si>
  <si>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</si>
  <si>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</si>
  <si>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</si>
  <si>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</si>
  <si>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</si>
  <si>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</si>
  <si>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</si>
  <si>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</si>
  <si>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</si>
  <si>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</si>
  <si>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</si>
  <si>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</si>
  <si>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</si>
  <si>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</si>
  <si>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</si>
  <si>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</si>
  <si>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</si>
  <si>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</si>
  <si>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</si>
  <si>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</si>
  <si>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</si>
  <si>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</si>
  <si>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</si>
  <si>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</si>
  <si>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</si>
  <si>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</si>
  <si>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</si>
  <si>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</si>
  <si>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</si>
  <si>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</si>
  <si>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</si>
  <si>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</si>
  <si>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</si>
  <si>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</si>
  <si>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</si>
  <si>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</si>
  <si>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</si>
  <si>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</si>
  <si>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</si>
  <si>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</si>
  <si>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</si>
  <si>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</si>
  <si>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</si>
  <si>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</si>
  <si>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</si>
  <si>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</si>
  <si>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</si>
  <si>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</si>
  <si>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</si>
  <si>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</si>
  <si>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</si>
  <si>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</si>
  <si>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</si>
  <si>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</si>
  <si>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</si>
  <si>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</si>
  <si>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</si>
  <si>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</si>
  <si>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</si>
  <si>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</si>
  <si>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</si>
  <si>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</si>
  <si>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</si>
  <si>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</si>
  <si>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</si>
  <si>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</si>
  <si>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</si>
  <si>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</si>
  <si>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</si>
  <si>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</si>
  <si>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</si>
  <si>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</si>
  <si>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</si>
  <si>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</si>
  <si>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</si>
  <si>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</si>
  <si>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</si>
  <si>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</si>
  <si>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</si>
  <si>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</si>
  <si>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</si>
  <si>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</si>
  <si>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</si>
  <si>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</si>
  <si>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</si>
  <si>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</si>
  <si>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</si>
  <si>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</si>
  <si>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</si>
  <si>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</si>
  <si>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</si>
  <si>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</si>
  <si>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</si>
  <si>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</si>
  <si>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</si>
  <si>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</si>
  <si>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</si>
  <si>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</si>
  <si>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</si>
  <si>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</si>
  <si>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</si>
  <si>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</si>
  <si>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</si>
  <si>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</si>
  <si>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</si>
  <si>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</si>
  <si>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</si>
  <si>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</si>
  <si>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</si>
  <si>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</si>
  <si>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</si>
  <si>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</si>
  <si>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</si>
  <si>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</si>
  <si>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</si>
  <si>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</si>
  <si>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</si>
  <si>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</si>
  <si>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</si>
  <si>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</si>
  <si>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</si>
  <si>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</si>
  <si>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</si>
  <si>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</si>
  <si>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</si>
  <si>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</si>
  <si>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</si>
  <si>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</si>
  <si>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</si>
  <si>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</si>
  <si>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</si>
  <si>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</si>
  <si>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</si>
  <si>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</si>
  <si>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</si>
  <si>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</si>
  <si>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</si>
  <si>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</si>
  <si>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</si>
  <si>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</si>
  <si>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</si>
  <si>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</si>
  <si>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</si>
  <si>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</si>
  <si>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</si>
  <si>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</si>
  <si>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</si>
  <si>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</si>
  <si>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</si>
  <si>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</si>
  <si>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</si>
  <si>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</si>
  <si>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</si>
  <si>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</si>
  <si>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</si>
  <si>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</si>
  <si>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</si>
  <si>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</si>
  <si>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</si>
  <si>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</si>
  <si>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</si>
  <si>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</si>
  <si>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</si>
  <si>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</si>
  <si>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</si>
  <si>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</si>
  <si>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</si>
  <si>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</si>
  <si>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</si>
  <si>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</si>
  <si>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</si>
  <si>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</si>
  <si>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</si>
  <si>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</si>
  <si>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</si>
  <si>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</si>
  <si>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</si>
  <si>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</si>
  <si>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</si>
  <si>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</si>
  <si>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</si>
  <si>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</si>
  <si>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</si>
  <si>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</si>
  <si>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</si>
  <si>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</si>
  <si>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</si>
  <si>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</si>
  <si>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</si>
  <si>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</si>
  <si>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</si>
  <si>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</si>
  <si>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</si>
  <si>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</si>
  <si>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</si>
  <si>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</si>
  <si>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</si>
  <si>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</si>
  <si>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</si>
  <si>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</si>
  <si>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</si>
  <si>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</si>
  <si>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</si>
  <si>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</si>
  <si>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</si>
  <si>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</si>
  <si>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</si>
  <si>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</si>
  <si>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</si>
  <si>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</si>
  <si>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</si>
  <si>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</si>
  <si>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</si>
  <si>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</si>
  <si>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</si>
  <si>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</si>
  <si>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</si>
  <si>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</si>
  <si>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</si>
  <si>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</si>
  <si>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</si>
  <si>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</si>
  <si>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</si>
  <si>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</si>
  <si>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</si>
  <si>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</si>
  <si>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</si>
  <si>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</si>
  <si>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</si>
  <si>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</si>
  <si>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</si>
  <si>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</si>
  <si>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</si>
  <si>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</si>
  <si>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</si>
  <si>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</si>
  <si>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</si>
  <si>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</si>
  <si>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</si>
  <si>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</si>
  <si>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</si>
  <si>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</si>
  <si>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</si>
  <si>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</si>
  <si>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</si>
  <si>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</si>
  <si>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</si>
  <si>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</si>
  <si>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</si>
  <si>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</si>
  <si>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</si>
  <si>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</si>
  <si>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</si>
  <si>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</si>
  <si>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</si>
  <si>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</si>
  <si>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</si>
  <si>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</si>
  <si>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</si>
  <si>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</si>
  <si>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</si>
  <si>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</si>
  <si>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</si>
  <si>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</si>
  <si>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</si>
  <si>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</si>
  <si>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</si>
  <si>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</si>
  <si>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</si>
  <si>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</si>
  <si>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</si>
  <si>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</si>
  <si>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</si>
  <si>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</si>
  <si>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</si>
  <si>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</si>
  <si>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</si>
  <si>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</si>
  <si>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</si>
  <si>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</si>
  <si>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</si>
  <si>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</si>
  <si>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</si>
  <si>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</si>
  <si>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</si>
  <si>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</si>
  <si>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</si>
  <si>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</si>
  <si>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</si>
  <si>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</si>
  <si>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</si>
  <si>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</si>
  <si>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</si>
  <si>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</si>
  <si>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</si>
  <si>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</si>
  <si>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</si>
  <si>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</si>
  <si>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</si>
  <si>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</si>
  <si>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</si>
  <si>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</si>
  <si>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</si>
  <si>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</si>
  <si>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</si>
  <si>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</si>
  <si>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</si>
  <si>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</si>
  <si>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</si>
  <si>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</si>
  <si>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</si>
  <si>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</si>
  <si>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</si>
  <si>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</si>
  <si>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</si>
  <si>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</si>
  <si>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</si>
  <si>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</si>
  <si>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</si>
  <si>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</si>
  <si>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</si>
  <si>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</si>
  <si>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</si>
  <si>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</si>
  <si>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</si>
  <si>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</si>
  <si>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</si>
  <si>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</si>
  <si>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</si>
  <si>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</si>
  <si>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</si>
  <si>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</si>
  <si>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</si>
  <si>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</si>
  <si>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</si>
  <si>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</si>
  <si>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</si>
  <si>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</si>
  <si>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</si>
  <si>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</si>
  <si>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</si>
  <si>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</si>
  <si>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</si>
  <si>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</si>
  <si>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</si>
  <si>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</si>
  <si>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</si>
  <si>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</si>
  <si>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</si>
  <si>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</si>
  <si>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</si>
  <si>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</si>
  <si>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</si>
  <si>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</si>
  <si>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</si>
  <si>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</si>
  <si>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</si>
  <si>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</si>
  <si>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</si>
  <si>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</si>
  <si>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</si>
  <si>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</si>
  <si>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</si>
  <si>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</si>
  <si>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</si>
  <si>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</si>
  <si>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</si>
  <si>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</si>
  <si>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</si>
  <si>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</si>
  <si>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</si>
  <si>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</si>
  <si>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</si>
  <si>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</si>
  <si>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</si>
  <si>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</si>
  <si>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</si>
  <si>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</si>
  <si>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</si>
  <si>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</si>
  <si>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</si>
  <si>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</si>
  <si>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</si>
  <si>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</si>
  <si>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</si>
  <si>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</si>
  <si>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</si>
  <si>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</si>
  <si>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</si>
  <si>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</si>
  <si>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</si>
  <si>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</si>
  <si>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</si>
  <si>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</si>
  <si>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</si>
  <si>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</si>
  <si>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</si>
  <si>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</si>
  <si>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</si>
  <si>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</si>
  <si>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</si>
  <si>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</si>
  <si>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</si>
  <si>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</si>
  <si>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</si>
  <si>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</si>
  <si>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</si>
  <si>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</si>
  <si>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</si>
  <si>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</si>
  <si>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</si>
  <si>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</si>
  <si>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</si>
  <si>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</si>
  <si>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</si>
  <si>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</si>
  <si>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</si>
  <si>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</si>
  <si>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</si>
  <si>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</si>
  <si>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</si>
  <si>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</si>
  <si>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</si>
  <si>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</si>
  <si>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</si>
  <si>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</si>
  <si>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</si>
  <si>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</si>
  <si>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</si>
  <si>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</si>
  <si>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</si>
  <si>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</si>
  <si>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</si>
  <si>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</si>
  <si>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</si>
  <si>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</si>
  <si>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</si>
  <si>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</si>
  <si>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</si>
  <si>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</si>
  <si>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</si>
  <si>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</si>
  <si>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</si>
  <si>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</si>
  <si>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</si>
  <si>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</si>
  <si>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</si>
  <si>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</si>
  <si>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</si>
  <si>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</si>
  <si>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</si>
  <si>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</si>
  <si>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</si>
  <si>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</si>
  <si>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</si>
  <si>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</si>
  <si>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</si>
  <si>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</si>
  <si>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</si>
  <si>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</si>
  <si>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</si>
  <si>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</si>
  <si>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</si>
  <si>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</si>
  <si>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</si>
  <si>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</si>
  <si>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</si>
  <si>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</si>
  <si>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</si>
  <si>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</si>
  <si>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</si>
  <si>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</si>
  <si>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</si>
  <si>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</si>
  <si>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</si>
  <si>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</si>
  <si>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</si>
  <si>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</si>
  <si>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</si>
  <si>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</si>
  <si>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</si>
  <si>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</si>
  <si>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</si>
  <si>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</si>
  <si>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</si>
  <si>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</si>
  <si>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</si>
  <si>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</si>
  <si>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</si>
  <si>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</si>
  <si>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</si>
  <si>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</si>
  <si>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</si>
  <si>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</si>
  <si>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</si>
  <si>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</si>
  <si>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</si>
  <si>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</si>
  <si>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</si>
  <si>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</si>
  <si>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</si>
  <si>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</si>
  <si>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</si>
  <si>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</si>
  <si>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</si>
  <si>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</si>
  <si>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</si>
  <si>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</si>
  <si>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</si>
  <si>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</si>
  <si>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</si>
  <si>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</si>
  <si>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</si>
  <si>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</si>
  <si>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</si>
  <si>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</si>
  <si>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</si>
  <si>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</si>
  <si>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</si>
  <si>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</si>
  <si>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</si>
  <si>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</si>
  <si>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</si>
  <si>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</si>
  <si>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</si>
  <si>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</si>
  <si>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</si>
  <si>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</si>
  <si>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</si>
  <si>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</si>
  <si>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</si>
  <si>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</si>
  <si>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</si>
  <si>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</si>
  <si>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</si>
  <si>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</si>
  <si>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</si>
  <si>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</si>
  <si>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</si>
  <si>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</si>
  <si>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</si>
  <si>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</si>
  <si>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</si>
  <si>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</si>
  <si>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</si>
  <si>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</si>
  <si>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</si>
  <si>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</si>
  <si>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</si>
  <si>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</si>
  <si>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</si>
  <si>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</si>
  <si>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</si>
  <si>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</si>
  <si>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</si>
  <si>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</si>
  <si>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</si>
  <si>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</si>
  <si>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</si>
  <si>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</si>
  <si>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</si>
  <si>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</si>
  <si>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</si>
  <si>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</si>
  <si>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</si>
  <si>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</si>
  <si>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</si>
  <si>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</si>
  <si>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</si>
  <si>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</si>
  <si>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</si>
  <si>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</si>
  <si>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</si>
  <si>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</si>
  <si>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</si>
  <si>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</si>
  <si>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</si>
  <si>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</si>
  <si>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</si>
  <si>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</si>
  <si>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</si>
  <si>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</si>
  <si>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</si>
  <si>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</si>
  <si>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</si>
  <si>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</si>
  <si>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</si>
  <si>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</si>
  <si>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</si>
  <si>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</si>
  <si>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</si>
  <si>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</si>
  <si>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</si>
  <si>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</si>
  <si>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</si>
  <si>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</si>
  <si>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</si>
  <si>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</si>
  <si>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</si>
  <si>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</si>
  <si>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</si>
  <si>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</si>
  <si>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</si>
  <si>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</si>
  <si>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</si>
  <si>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</si>
  <si>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</si>
  <si>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</si>
  <si>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</si>
  <si>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</si>
  <si>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</si>
  <si>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</si>
  <si>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</si>
  <si>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</si>
  <si>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</si>
  <si>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</si>
  <si>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</si>
  <si>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</si>
  <si>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</si>
  <si>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</si>
  <si>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</si>
  <si>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</si>
  <si>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</si>
  <si>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</si>
  <si>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</si>
  <si>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</si>
  <si>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</si>
  <si>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</si>
  <si>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</si>
  <si>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</si>
  <si>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</si>
  <si>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</si>
  <si>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</si>
  <si>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</si>
  <si>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</si>
  <si>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</si>
  <si>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</si>
  <si>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</si>
  <si>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</si>
  <si>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</si>
  <si>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</si>
  <si>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</si>
  <si>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</si>
  <si>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</si>
  <si>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</si>
  <si>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</si>
  <si>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</si>
  <si>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</si>
  <si>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</si>
  <si>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</si>
  <si>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</si>
  <si>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</si>
  <si>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</si>
  <si>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</si>
  <si>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</si>
  <si>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</si>
  <si>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</si>
  <si>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</si>
  <si>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</si>
  <si>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</si>
  <si>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</si>
  <si>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</si>
  <si>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</si>
  <si>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</si>
  <si>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</si>
  <si>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</si>
  <si>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</si>
  <si>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</si>
  <si>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</si>
  <si>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</si>
  <si>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</si>
  <si>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</si>
  <si>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</si>
  <si>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</si>
  <si>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</si>
  <si>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</si>
  <si>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</si>
  <si>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</si>
  <si>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</si>
  <si>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</si>
  <si>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</si>
  <si>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</si>
  <si>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</si>
  <si>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</si>
  <si>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</si>
  <si>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</si>
  <si>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</si>
  <si>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</si>
  <si>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</si>
  <si>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</si>
  <si>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</si>
  <si>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</si>
  <si>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</si>
  <si>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</si>
  <si>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</si>
  <si>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</si>
  <si>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</si>
  <si>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</si>
  <si>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</si>
  <si>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</si>
  <si>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</si>
  <si>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</si>
  <si>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</si>
  <si>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</si>
  <si>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</si>
  <si>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</si>
  <si>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</si>
  <si>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</si>
  <si>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</si>
  <si>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</si>
  <si>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</si>
  <si>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</si>
  <si>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</si>
  <si>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</si>
  <si>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</si>
  <si>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</si>
  <si>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</si>
  <si>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</si>
  <si>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</si>
  <si>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</si>
  <si>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</si>
  <si>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</si>
  <si>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</si>
  <si>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</si>
  <si>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</si>
  <si>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</si>
  <si>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</si>
  <si>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</si>
  <si>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</si>
  <si>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</si>
  <si>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</si>
  <si>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</si>
  <si>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</si>
  <si>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</si>
  <si>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</si>
  <si>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</si>
  <si>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</si>
  <si>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</si>
  <si>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</si>
  <si>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</si>
  <si>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</si>
  <si>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</si>
  <si>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</si>
  <si>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</si>
  <si>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</si>
  <si>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</si>
  <si>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</si>
  <si>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</si>
  <si>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</si>
  <si>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</si>
  <si>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</si>
  <si>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</si>
  <si>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</si>
  <si>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</si>
  <si>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</si>
  <si>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</si>
  <si>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</si>
  <si>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</si>
  <si>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</si>
  <si>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</si>
  <si>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</si>
  <si>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</si>
  <si>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</si>
  <si>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</si>
  <si>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</si>
  <si>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</si>
  <si>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</si>
  <si>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</si>
  <si>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</si>
  <si>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</si>
  <si>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</si>
  <si>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</si>
  <si>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</si>
  <si>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</si>
  <si>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</si>
  <si>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</si>
  <si>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</si>
  <si>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</si>
  <si>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</si>
  <si>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</si>
  <si>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</si>
  <si>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</si>
  <si>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</si>
  <si>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</si>
  <si>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</si>
  <si>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</si>
  <si>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</si>
  <si>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</si>
  <si>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</si>
  <si>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</si>
  <si>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</si>
  <si>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</si>
  <si>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</si>
  <si>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</si>
  <si>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</si>
  <si>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</si>
  <si>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</si>
  <si>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</si>
  <si>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</si>
  <si>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</si>
  <si>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</si>
  <si>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</si>
  <si>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</si>
  <si>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</si>
  <si>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</si>
  <si>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</si>
  <si>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</si>
  <si>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</si>
  <si>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</si>
  <si>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</si>
  <si>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</si>
  <si>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</si>
  <si>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</si>
  <si>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</si>
  <si>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</si>
  <si>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</si>
  <si>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</si>
  <si>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</si>
  <si>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</si>
  <si>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</si>
  <si>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</si>
  <si>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</si>
  <si>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</si>
  <si>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</si>
  <si>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</si>
  <si>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</si>
  <si>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</si>
  <si>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</si>
  <si>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</si>
  <si>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</si>
  <si>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</si>
  <si>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</si>
  <si>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</si>
  <si>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</si>
  <si>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</si>
  <si>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</si>
  <si>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</si>
  <si>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</si>
  <si>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</si>
  <si>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</si>
  <si>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</si>
  <si>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</si>
  <si>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</si>
  <si>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</si>
  <si>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</si>
  <si>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</si>
  <si>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</si>
  <si>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</si>
  <si>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</si>
  <si>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</si>
  <si>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</si>
  <si>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</si>
  <si>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</si>
  <si>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</si>
  <si>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</si>
  <si>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</si>
  <si>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</si>
  <si>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</si>
  <si>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</si>
  <si>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</si>
  <si>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</si>
  <si>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</si>
  <si>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</si>
  <si>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</si>
  <si>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</si>
  <si>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</si>
  <si>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</si>
  <si>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</si>
  <si>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</si>
  <si>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</si>
  <si>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</si>
  <si>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</si>
  <si>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</si>
  <si>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</si>
  <si>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</si>
  <si>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</si>
  <si>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</si>
  <si>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</si>
  <si>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</si>
  <si>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</si>
  <si>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</si>
  <si>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</si>
  <si>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</si>
  <si>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</si>
  <si>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</si>
  <si>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</si>
  <si>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</si>
  <si>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</si>
  <si>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</si>
  <si>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</si>
  <si>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</si>
  <si>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</si>
  <si>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</si>
  <si>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</si>
  <si>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</si>
  <si>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</si>
  <si>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</si>
  <si>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</si>
  <si>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</si>
  <si>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</si>
  <si>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</si>
  <si>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</si>
  <si>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</si>
  <si>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</si>
  <si>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</si>
  <si>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</si>
  <si>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</si>
  <si>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</si>
  <si>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</si>
  <si>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</si>
  <si>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</si>
  <si>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</si>
  <si>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</si>
  <si>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</si>
  <si>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</si>
  <si>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</si>
  <si>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</si>
  <si>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</si>
  <si>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</si>
  <si>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</si>
  <si>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</si>
  <si>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</si>
  <si>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</si>
  <si>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</si>
  <si>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</si>
  <si>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</si>
  <si>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</si>
  <si>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</si>
  <si>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</si>
  <si>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</si>
  <si>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</si>
  <si>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</si>
  <si>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</si>
  <si>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</si>
  <si>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</si>
  <si>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</si>
  <si>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</si>
  <si>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</si>
  <si>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</si>
  <si>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</si>
  <si>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</si>
  <si>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</si>
  <si>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</si>
  <si>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</si>
  <si>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</si>
  <si>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</si>
  <si>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</si>
  <si>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</si>
  <si>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</si>
  <si>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</si>
  <si>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</si>
  <si>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</si>
  <si>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</si>
  <si>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</si>
  <si>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</si>
  <si>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</si>
  <si>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</si>
  <si>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</si>
  <si>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</si>
  <si>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</si>
  <si>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</si>
  <si>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</si>
  <si>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</si>
  <si>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</si>
  <si>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</si>
  <si>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</si>
  <si>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</si>
  <si>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</si>
  <si>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</si>
  <si>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</si>
  <si>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</si>
  <si>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</si>
  <si>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</si>
  <si>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</si>
  <si>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</si>
  <si>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</si>
  <si>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</si>
  <si>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</si>
  <si>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</si>
  <si>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</si>
  <si>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</si>
  <si>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</si>
  <si>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</si>
  <si>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</si>
  <si>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</si>
  <si>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</si>
  <si>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</si>
  <si>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</si>
  <si>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</si>
  <si>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</si>
  <si>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</si>
  <si>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</si>
  <si>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</si>
  <si>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</si>
  <si>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</si>
  <si>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</si>
  <si>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</si>
  <si>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</si>
  <si>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</si>
  <si>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</si>
  <si>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</si>
  <si>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</si>
  <si>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</si>
  <si>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</si>
  <si>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</si>
  <si>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</si>
  <si>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</si>
  <si>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</si>
  <si>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</si>
  <si>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</si>
  <si>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</si>
  <si>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</si>
  <si>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</si>
  <si>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</si>
  <si>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</si>
  <si>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</si>
  <si>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</si>
  <si>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</si>
  <si>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</si>
  <si>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</si>
  <si>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</si>
  <si>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</si>
  <si>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</si>
  <si>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</si>
  <si>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</si>
  <si>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</si>
  <si>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</si>
  <si>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</si>
  <si>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</si>
  <si>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</si>
  <si>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</si>
  <si>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</si>
  <si>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</si>
  <si>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</si>
  <si>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</si>
  <si>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</si>
  <si>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</si>
  <si>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</si>
  <si>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</si>
  <si>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</si>
  <si>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</si>
  <si>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</si>
  <si>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</si>
  <si>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</si>
  <si>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</si>
  <si>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</si>
  <si>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</si>
  <si>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</si>
  <si>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</si>
  <si>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</si>
  <si>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</si>
  <si>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</si>
  <si>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</si>
  <si>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</si>
  <si>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</si>
  <si>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</si>
  <si>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</si>
  <si>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</si>
  <si>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</si>
  <si>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</si>
  <si>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</si>
  <si>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</si>
  <si>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</si>
  <si>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</si>
  <si>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</si>
  <si>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</si>
  <si>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</si>
  <si>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</si>
  <si>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</si>
  <si>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</si>
  <si>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</si>
  <si>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</si>
  <si>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</si>
  <si>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</si>
  <si>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</si>
  <si>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</si>
  <si>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</si>
  <si>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</si>
  <si>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</si>
  <si>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</si>
  <si>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</si>
  <si>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</si>
  <si>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</si>
  <si>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</si>
  <si>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</si>
  <si>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</si>
  <si>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</si>
  <si>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</si>
  <si>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</si>
  <si>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</si>
  <si>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</si>
  <si>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</si>
  <si>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</si>
  <si>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</si>
  <si>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</si>
  <si>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</si>
  <si>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</si>
  <si>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</si>
  <si>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</si>
  <si>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</si>
  <si>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</si>
  <si>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</si>
  <si>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</si>
  <si>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</si>
  <si>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</si>
  <si>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</si>
  <si>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</si>
  <si>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</si>
  <si>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</si>
  <si>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</si>
  <si>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</si>
  <si>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</si>
  <si>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</si>
  <si>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</si>
  <si>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</si>
  <si>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</si>
  <si>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</si>
  <si>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</si>
  <si>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</si>
  <si>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</si>
  <si>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</si>
  <si>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</si>
  <si>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</si>
  <si>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</si>
  <si>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</si>
  <si>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</si>
  <si>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</si>
  <si>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</si>
  <si>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</si>
  <si>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</si>
  <si>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</si>
  <si>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</si>
  <si>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</si>
  <si>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</si>
  <si>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</si>
  <si>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</si>
  <si>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</si>
  <si>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</si>
  <si>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</si>
  <si>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</si>
  <si>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</si>
  <si>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</si>
  <si>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</si>
  <si>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</si>
  <si>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</si>
  <si>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</si>
  <si>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</si>
  <si>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</si>
  <si>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</si>
  <si>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</si>
  <si>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</si>
  <si>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</si>
  <si>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</si>
  <si>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</si>
  <si>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</si>
  <si>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</si>
  <si>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</si>
  <si>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</si>
  <si>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</si>
  <si>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</si>
  <si>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</si>
  <si>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</si>
  <si>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</si>
  <si>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</si>
  <si>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</si>
  <si>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</si>
  <si>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</si>
  <si>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</si>
  <si>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</si>
  <si>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</si>
  <si>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</si>
  <si>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</si>
  <si>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</si>
  <si>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</si>
  <si>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</si>
  <si>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</si>
  <si>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</si>
  <si>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</si>
  <si>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</si>
  <si>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</si>
  <si>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</si>
  <si>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</si>
  <si>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</si>
  <si>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</si>
  <si>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</si>
  <si>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</si>
  <si>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</si>
  <si>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</si>
  <si>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</si>
  <si>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</si>
  <si>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</si>
  <si>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</si>
  <si>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</si>
  <si>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</si>
  <si>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</si>
  <si>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</si>
  <si>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</si>
  <si>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</si>
  <si>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</si>
  <si>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</si>
  <si>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</si>
  <si>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</si>
  <si>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</si>
  <si>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</si>
  <si>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</si>
  <si>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</si>
  <si>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</si>
  <si>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</si>
  <si>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</si>
  <si>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</si>
  <si>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</si>
  <si>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</si>
  <si>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</si>
  <si>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</si>
  <si>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</si>
  <si>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</si>
  <si>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</si>
  <si>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</si>
  <si>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</si>
  <si>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</si>
  <si>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</si>
  <si>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</si>
  <si>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</si>
  <si>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</si>
  <si>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</si>
  <si>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</si>
  <si>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</si>
  <si>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</si>
  <si>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</si>
  <si>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</si>
  <si>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</si>
  <si>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</si>
  <si>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</si>
  <si>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</si>
  <si>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</si>
  <si>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</si>
  <si>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</si>
  <si>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</si>
  <si>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</si>
  <si>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</si>
  <si>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</si>
  <si>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</si>
  <si>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</si>
  <si>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</si>
  <si>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</si>
  <si>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</si>
  <si>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</si>
  <si>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</si>
  <si>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</si>
  <si>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</si>
  <si>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</si>
  <si>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</si>
  <si>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</si>
  <si>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</si>
  <si>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</si>
  <si>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</si>
  <si>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</si>
  <si>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</si>
  <si>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</si>
  <si>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</si>
  <si>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</si>
  <si>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</si>
  <si>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</si>
  <si>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</si>
  <si>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</si>
  <si>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</si>
  <si>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</si>
  <si>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</si>
  <si>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</si>
  <si>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</si>
  <si>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</si>
  <si>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</si>
  <si>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</si>
  <si>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</si>
  <si>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</si>
  <si>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</si>
  <si>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</si>
  <si>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</si>
  <si>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</si>
  <si>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</si>
  <si>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</si>
  <si>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</si>
  <si>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</si>
  <si>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</si>
  <si>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</si>
  <si>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</si>
  <si>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</si>
  <si>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</si>
  <si>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</si>
  <si>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</si>
  <si>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</si>
  <si>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</si>
  <si>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</si>
  <si>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</si>
  <si>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</si>
  <si>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</si>
  <si>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</si>
  <si>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</si>
  <si>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</si>
  <si>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</si>
  <si>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</si>
  <si>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</si>
  <si>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</si>
  <si>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</si>
  <si>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</si>
  <si>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</si>
  <si>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</si>
  <si>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</si>
  <si>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</si>
  <si>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</si>
  <si>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</si>
  <si>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</si>
  <si>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</si>
  <si>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</si>
  <si>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</si>
  <si>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</si>
  <si>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</si>
  <si>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</si>
  <si>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</si>
  <si>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</si>
  <si>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</si>
  <si>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</si>
  <si>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</si>
  <si>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</si>
  <si>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</si>
  <si>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</si>
  <si>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</si>
  <si>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</si>
  <si>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</si>
  <si>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</si>
  <si>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</si>
  <si>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</si>
  <si>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</si>
  <si>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</si>
  <si>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</si>
  <si>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</si>
  <si>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</si>
  <si>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</si>
  <si>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</si>
  <si>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</si>
  <si>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</si>
  <si>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</si>
  <si>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</si>
  <si>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</si>
  <si>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</si>
  <si>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</si>
  <si>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</si>
  <si>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</si>
  <si>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</si>
  <si>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</si>
  <si>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</si>
  <si>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</si>
  <si>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</si>
  <si>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</si>
  <si>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</si>
  <si>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</si>
  <si>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</si>
  <si>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</si>
  <si>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</si>
  <si>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</si>
  <si>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</si>
  <si>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</si>
  <si>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</si>
  <si>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</si>
  <si>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</si>
  <si>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</si>
  <si>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</si>
  <si>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</si>
  <si>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</si>
  <si>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</si>
  <si>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</si>
  <si>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</si>
  <si>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</si>
  <si>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</si>
  <si>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</si>
  <si>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</si>
  <si>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</si>
  <si>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</si>
  <si>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</si>
  <si>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</si>
  <si>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</si>
  <si>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</si>
  <si>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</si>
  <si>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</si>
  <si>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</si>
  <si>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</si>
  <si>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</si>
  <si>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</si>
  <si>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</si>
  <si>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</si>
  <si>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</si>
  <si>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</si>
  <si>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</si>
  <si>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</si>
  <si>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</si>
  <si>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</si>
  <si>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</si>
  <si>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</si>
  <si>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</si>
  <si>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</si>
  <si>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</si>
  <si>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</si>
  <si>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</si>
  <si>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</si>
  <si>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</si>
  <si>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</si>
  <si>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</si>
  <si>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</si>
  <si>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</si>
  <si>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</si>
  <si>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</si>
  <si>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</si>
  <si>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</si>
  <si>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</si>
  <si>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</si>
  <si>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</si>
  <si>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</si>
  <si>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</si>
  <si>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</si>
  <si>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</si>
  <si>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</si>
  <si>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</si>
  <si>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</si>
  <si>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</si>
  <si>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</si>
  <si>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</si>
  <si>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</si>
  <si>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</si>
  <si>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</si>
  <si>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</si>
  <si>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</si>
  <si>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</si>
  <si>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</si>
  <si>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</si>
  <si>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</si>
  <si>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</si>
  <si>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</si>
  <si>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</si>
  <si>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</si>
  <si>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</si>
  <si>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</si>
  <si>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</si>
  <si>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</si>
  <si>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</si>
  <si>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</si>
  <si>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</si>
  <si>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</si>
  <si>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</si>
  <si>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</si>
  <si>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</si>
  <si>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</si>
  <si>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</si>
  <si>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</si>
  <si>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</si>
  <si>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</si>
  <si>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</si>
  <si>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</si>
  <si>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</si>
  <si>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</si>
  <si>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</si>
  <si>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</si>
  <si>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</si>
  <si>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</si>
  <si>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</si>
  <si>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</si>
  <si>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</si>
  <si>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</si>
  <si>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</si>
  <si>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</si>
  <si>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</si>
  <si>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</si>
  <si>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</si>
  <si>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</si>
  <si>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</si>
  <si>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</si>
  <si>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</si>
  <si>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</si>
  <si>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</si>
  <si>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</si>
  <si>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</si>
  <si>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</si>
  <si>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</si>
  <si>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</si>
  <si>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</si>
  <si>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</si>
  <si>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</si>
  <si>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</si>
  <si>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</si>
  <si>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</si>
  <si>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</si>
  <si>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</si>
  <si>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</si>
  <si>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</si>
  <si>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</si>
  <si>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</si>
  <si>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</si>
  <si>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</si>
  <si>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</si>
  <si>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</si>
  <si>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</si>
  <si>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</si>
  <si>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</si>
  <si>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</si>
  <si>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</si>
  <si>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</si>
  <si>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</si>
  <si>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</si>
  <si>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</si>
  <si>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</si>
  <si>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</si>
  <si>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</si>
  <si>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</si>
  <si>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</si>
  <si>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</si>
  <si>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</si>
  <si>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</si>
  <si>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</si>
  <si>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</si>
  <si>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</si>
  <si>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</si>
  <si>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</si>
  <si>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</si>
  <si>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</si>
  <si>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</si>
  <si>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</si>
  <si>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</si>
  <si>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</si>
  <si>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</si>
  <si>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</si>
  <si>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</si>
  <si>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</si>
  <si>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</si>
  <si>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</si>
  <si>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</si>
  <si>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</si>
  <si>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</si>
  <si>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</si>
  <si>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</si>
  <si>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</si>
  <si>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</si>
  <si>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</si>
  <si>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</si>
  <si>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</si>
  <si>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</si>
  <si>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</si>
  <si>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</si>
  <si>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</si>
  <si>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</si>
  <si>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</si>
  <si>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</si>
  <si>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</si>
  <si>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</si>
  <si>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</si>
  <si>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</si>
  <si>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</si>
  <si>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</si>
  <si>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</si>
  <si>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</si>
  <si>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</si>
  <si>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</si>
  <si>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</si>
  <si>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</si>
  <si>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</si>
  <si>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</si>
  <si>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</si>
  <si>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</si>
  <si>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</si>
  <si>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</si>
  <si>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</si>
  <si>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</si>
  <si>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</si>
  <si>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</si>
  <si>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</si>
  <si>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</si>
  <si>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</si>
  <si>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</si>
  <si>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</si>
  <si>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</si>
  <si>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</si>
  <si>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</si>
  <si>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</si>
  <si>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</si>
  <si>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</si>
  <si>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</si>
  <si>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</si>
  <si>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</si>
  <si>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</si>
  <si>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</si>
  <si>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</si>
  <si>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</si>
  <si>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</si>
  <si>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</si>
  <si>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</si>
  <si>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</si>
  <si>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</si>
  <si>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</si>
  <si>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</si>
  <si>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</si>
  <si>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</si>
  <si>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</si>
  <si>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</si>
  <si>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</si>
  <si>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</si>
  <si>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</si>
  <si>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</si>
  <si>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</si>
  <si>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</si>
  <si>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</si>
  <si>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</si>
  <si>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</si>
  <si>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</si>
  <si>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</si>
  <si>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</si>
  <si>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</si>
  <si>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</si>
  <si>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</si>
  <si>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</si>
  <si>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</si>
  <si>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</si>
  <si>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</si>
  <si>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</si>
  <si>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</si>
  <si>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</si>
  <si>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</si>
  <si>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</si>
  <si>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</si>
  <si>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</si>
  <si>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</si>
  <si>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</si>
  <si>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</si>
  <si>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</si>
  <si>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</si>
  <si>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</si>
  <si>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</si>
  <si>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</si>
  <si>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</si>
  <si>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</si>
  <si>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</si>
  <si>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</si>
  <si>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</si>
  <si>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</si>
  <si>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</si>
  <si>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</si>
  <si>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</si>
  <si>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</si>
  <si>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</si>
  <si>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</si>
  <si>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</si>
  <si>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</si>
  <si>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</si>
  <si>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</si>
  <si>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</si>
  <si>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</si>
  <si>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</si>
  <si>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</si>
  <si>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</si>
  <si>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</si>
  <si>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</si>
  <si>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</si>
  <si>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</si>
  <si>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</si>
  <si>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</si>
  <si>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</si>
  <si>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</si>
  <si>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</si>
  <si>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</si>
  <si>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</si>
  <si>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</si>
  <si>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</si>
  <si>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</si>
  <si>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</si>
  <si>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</si>
  <si>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</si>
  <si>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</si>
  <si>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</si>
  <si>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</si>
  <si>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</si>
  <si>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</si>
  <si>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</si>
  <si>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</si>
  <si>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</si>
  <si>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</si>
  <si>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</si>
  <si>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</si>
  <si>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</si>
  <si>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</si>
  <si>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</si>
  <si>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</si>
  <si>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</si>
  <si>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</si>
  <si>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</si>
  <si>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</si>
  <si>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</si>
  <si>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</si>
  <si>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</si>
  <si>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</si>
  <si>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</si>
  <si>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</si>
  <si>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</si>
  <si>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</si>
  <si>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</si>
  <si>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</si>
  <si>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</si>
  <si>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</si>
  <si>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</si>
  <si>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</si>
  <si>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</si>
  <si>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</si>
  <si>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</si>
  <si>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</si>
  <si>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</si>
  <si>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</si>
  <si>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</si>
  <si>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</si>
  <si>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</si>
  <si>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</si>
  <si>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</si>
  <si>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</si>
  <si>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</si>
  <si>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</si>
  <si>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</si>
  <si>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</si>
  <si>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</si>
  <si>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</si>
  <si>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</si>
  <si>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</si>
  <si>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</si>
  <si>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</si>
  <si>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</si>
  <si>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</si>
  <si>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</si>
  <si>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</si>
  <si>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</si>
  <si>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</si>
  <si>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</si>
  <si>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</si>
  <si>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</si>
  <si>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</si>
  <si>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</si>
  <si>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</si>
  <si>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</si>
  <si>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</si>
  <si>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</si>
  <si>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</si>
  <si>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</si>
  <si>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</si>
  <si>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</si>
  <si>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</si>
  <si>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</si>
  <si>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</si>
  <si>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</si>
  <si>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</si>
  <si>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</si>
  <si>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</si>
  <si>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</si>
  <si>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</si>
  <si>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</si>
  <si>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</si>
  <si>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</si>
  <si>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</si>
  <si>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</si>
  <si>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</si>
  <si>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</si>
  <si>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</si>
  <si>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</si>
  <si>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</si>
  <si>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</si>
  <si>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</si>
  <si>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</si>
  <si>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</si>
  <si>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</si>
  <si>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</si>
  <si>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</si>
  <si>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</si>
  <si>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</si>
  <si>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</si>
  <si>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</si>
  <si>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</si>
  <si>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</si>
  <si>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</si>
  <si>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</si>
  <si>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</si>
  <si>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</si>
  <si>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</si>
  <si>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</si>
  <si>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</si>
  <si>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</si>
  <si>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</si>
  <si>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</si>
  <si>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</si>
  <si>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</si>
  <si>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</si>
  <si>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</si>
  <si>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</si>
  <si>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</si>
  <si>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</si>
  <si>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</si>
  <si>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</si>
  <si>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</si>
  <si>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</si>
  <si>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</si>
  <si>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</si>
  <si>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</si>
  <si>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</si>
  <si>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</si>
  <si>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</si>
  <si>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</si>
  <si>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</si>
  <si>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</si>
  <si>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</si>
  <si>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</si>
  <si>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</si>
  <si>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</si>
  <si>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</si>
  <si>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</si>
  <si>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</si>
  <si>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</si>
  <si>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</si>
  <si>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</si>
  <si>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</si>
  <si>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</si>
  <si>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</si>
  <si>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</si>
  <si>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</si>
  <si>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</si>
  <si>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</si>
  <si>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</si>
  <si>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</si>
  <si>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</si>
  <si>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</si>
  <si>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</si>
  <si>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</si>
  <si>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</si>
  <si>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</si>
  <si>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</si>
  <si>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</si>
  <si>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</si>
  <si>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</si>
  <si>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</si>
  <si>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</si>
  <si>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</si>
  <si>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</si>
  <si>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</si>
  <si>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</si>
  <si>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</si>
  <si>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</si>
  <si>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</si>
  <si>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</si>
  <si>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</si>
  <si>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</si>
  <si>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</si>
  <si>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</si>
  <si>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</si>
  <si>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</si>
  <si>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</si>
  <si>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</si>
  <si>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</si>
  <si>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</si>
  <si>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</si>
  <si>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</si>
  <si>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</si>
  <si>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</si>
  <si>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</si>
  <si>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</si>
  <si>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</si>
  <si>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</si>
  <si>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</si>
  <si>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</si>
  <si>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</si>
  <si>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</si>
  <si>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</si>
  <si>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</si>
  <si>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</si>
  <si>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</si>
  <si>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</si>
  <si>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</si>
  <si>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</si>
  <si>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</si>
  <si>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</si>
  <si>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</si>
  <si>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</si>
  <si>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</si>
  <si>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</si>
  <si>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</si>
  <si>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</si>
  <si>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</si>
  <si>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</si>
  <si>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</si>
  <si>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</si>
  <si>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</si>
  <si>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</si>
  <si>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</si>
  <si>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</si>
  <si>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</si>
  <si>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</si>
  <si>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</si>
  <si>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</si>
  <si>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</si>
  <si>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</si>
  <si>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</si>
  <si>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</si>
  <si>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</si>
  <si>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</si>
  <si>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</si>
  <si>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</si>
  <si>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</si>
  <si>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</si>
  <si>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</si>
  <si>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</si>
  <si>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</si>
  <si>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</si>
  <si>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</si>
  <si>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</si>
  <si>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</si>
  <si>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</si>
  <si>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</si>
  <si>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</si>
  <si>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</si>
  <si>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</si>
  <si>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</si>
  <si>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</si>
  <si>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</si>
  <si>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</si>
  <si>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</si>
  <si>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</si>
  <si>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</si>
  <si>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</si>
  <si>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</si>
  <si>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</si>
  <si>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</si>
  <si>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</si>
  <si>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</si>
  <si>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</si>
  <si>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</si>
  <si>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</si>
  <si>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</si>
  <si>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</si>
  <si>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</si>
  <si>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</si>
  <si>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</si>
  <si>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</si>
  <si>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</si>
  <si>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</si>
  <si>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</si>
  <si>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</si>
  <si>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</si>
  <si>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</si>
  <si>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</si>
  <si>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</si>
  <si>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</si>
  <si>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</si>
  <si>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</si>
  <si>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</si>
  <si>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</si>
  <si>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</si>
  <si>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</si>
  <si>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</si>
  <si>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</si>
  <si>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</si>
  <si>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</si>
  <si>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</si>
  <si>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</si>
  <si>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</si>
  <si>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</si>
  <si>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</si>
  <si>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</si>
  <si>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</si>
  <si>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</si>
  <si>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</si>
  <si>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</si>
  <si>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</si>
  <si>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</si>
  <si>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</si>
  <si>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</si>
  <si>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</si>
  <si>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</si>
  <si>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</si>
  <si>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</si>
  <si>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</si>
  <si>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</si>
  <si>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</si>
  <si>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</si>
  <si>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</si>
  <si>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</si>
  <si>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</si>
  <si>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</si>
  <si>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</si>
  <si>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</si>
  <si>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</si>
  <si>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</si>
  <si>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</si>
  <si>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</si>
  <si>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</si>
  <si>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</si>
  <si>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</si>
  <si>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</si>
  <si>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</si>
  <si>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</si>
  <si>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</si>
  <si>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</si>
  <si>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</si>
  <si>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</si>
  <si>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</si>
  <si>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</si>
  <si>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</si>
  <si>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</si>
  <si>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</si>
  <si>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</si>
  <si>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</si>
  <si>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</si>
  <si>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</si>
  <si>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</si>
  <si>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</si>
  <si>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</si>
  <si>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</si>
  <si>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</si>
  <si>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</si>
  <si>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</si>
  <si>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</si>
  <si>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</si>
  <si>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</si>
  <si>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</si>
  <si>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</si>
  <si>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</si>
  <si>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</si>
  <si>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</si>
  <si>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</si>
  <si>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</si>
  <si>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</si>
  <si>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</si>
  <si>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</si>
  <si>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</si>
  <si>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</si>
  <si>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</si>
  <si>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</si>
  <si>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</si>
  <si>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</si>
  <si>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</si>
  <si>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</si>
  <si>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</si>
  <si>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</si>
  <si>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</si>
  <si>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</si>
  <si>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</si>
  <si>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</si>
  <si>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</si>
  <si>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</si>
  <si>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</si>
  <si>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</si>
  <si>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</si>
  <si>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</si>
  <si>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</si>
  <si>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</si>
  <si>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</si>
  <si>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</si>
  <si>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</si>
  <si>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</si>
  <si>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</si>
  <si>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</si>
  <si>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</si>
  <si>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</si>
  <si>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</si>
  <si>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</si>
  <si>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</si>
  <si>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</si>
  <si>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</si>
  <si>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</si>
  <si>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</si>
  <si>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</si>
  <si>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</si>
  <si>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</si>
  <si>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</si>
  <si>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</si>
  <si>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</si>
  <si>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</si>
  <si>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</si>
  <si>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</si>
  <si>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</si>
  <si>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</si>
  <si>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</si>
  <si>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</si>
  <si>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</si>
  <si>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</si>
  <si>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</si>
  <si>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</si>
  <si>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</si>
  <si>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</si>
  <si>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</si>
  <si>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</si>
  <si>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</si>
  <si>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</si>
  <si>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</si>
  <si>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</si>
  <si>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</si>
  <si>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</si>
  <si>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</si>
  <si>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</si>
  <si>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</si>
  <si>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</si>
  <si>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</si>
  <si>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</si>
  <si>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</si>
  <si>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</si>
  <si>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</si>
  <si>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</si>
  <si>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</si>
  <si>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</si>
  <si>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</si>
  <si>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</si>
  <si>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</si>
  <si>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</si>
  <si>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</si>
  <si>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</si>
  <si>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</si>
  <si>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</si>
  <si>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</si>
  <si>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</si>
  <si>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</si>
  <si>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</si>
  <si>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</si>
  <si>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</si>
  <si>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</si>
  <si>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</si>
  <si>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</si>
  <si>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</si>
  <si>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</si>
  <si>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</si>
  <si>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</si>
  <si>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</si>
  <si>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</si>
  <si>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</si>
  <si>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</si>
  <si>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</si>
  <si>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</si>
  <si>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</si>
  <si>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</si>
  <si>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</si>
  <si>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</si>
  <si>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</si>
  <si>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</si>
  <si>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</si>
  <si>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</si>
  <si>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</si>
  <si>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</si>
  <si>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</si>
  <si>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</si>
  <si>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</si>
  <si>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</si>
  <si>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</si>
  <si>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</si>
  <si>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</si>
  <si>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</si>
  <si>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</si>
  <si>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</si>
  <si>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</si>
  <si>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</si>
  <si>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</si>
  <si>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</si>
  <si>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</si>
  <si>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</si>
  <si>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</si>
  <si>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</si>
  <si>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</si>
  <si>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</si>
  <si>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</si>
  <si>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</si>
  <si>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</si>
  <si>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</si>
  <si>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</si>
  <si>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</si>
  <si>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</si>
  <si>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</si>
  <si>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</si>
  <si>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</si>
  <si>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</si>
  <si>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</si>
  <si>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</si>
  <si>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</si>
  <si>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</si>
  <si>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</si>
  <si>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</si>
  <si>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</si>
  <si>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</si>
  <si>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</si>
  <si>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</si>
  <si>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</si>
  <si>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</si>
  <si>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</si>
  <si>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</si>
  <si>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</si>
  <si>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</si>
  <si>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</si>
  <si>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</si>
  <si>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</si>
  <si>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</si>
  <si>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</si>
  <si>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</si>
  <si>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</si>
  <si>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</si>
  <si>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</si>
  <si>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</si>
  <si>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</si>
  <si>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</si>
  <si>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</si>
  <si>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</si>
  <si>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</si>
  <si>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</si>
  <si>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</si>
  <si>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</si>
  <si>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</si>
  <si>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</si>
  <si>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</si>
  <si>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</si>
  <si>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</si>
  <si>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</si>
  <si>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</si>
  <si>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</si>
  <si>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</si>
  <si>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</si>
  <si>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</si>
  <si>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</si>
  <si>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</si>
  <si>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</si>
  <si>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</si>
  <si>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</si>
  <si>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</si>
  <si>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</si>
  <si>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</si>
  <si>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</si>
  <si>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</si>
  <si>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</si>
  <si>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</si>
  <si>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</si>
  <si>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</si>
  <si>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</si>
  <si>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</si>
  <si>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</si>
  <si>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</si>
  <si>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</si>
  <si>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</si>
  <si>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</si>
  <si>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</si>
  <si>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</si>
  <si>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</si>
  <si>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</si>
  <si>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</si>
  <si>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</si>
  <si>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</si>
  <si>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</si>
  <si>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</si>
  <si>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</si>
  <si>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</si>
  <si>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</si>
  <si>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</si>
  <si>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</si>
  <si>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</si>
  <si>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</si>
  <si>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</si>
  <si>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</si>
  <si>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</si>
  <si>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</si>
  <si>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</si>
  <si>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</si>
  <si>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</si>
  <si>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</si>
  <si>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</si>
  <si>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</si>
  <si>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</si>
  <si>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</si>
  <si>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</si>
  <si>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</si>
  <si>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</si>
  <si>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</si>
  <si>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</si>
  <si>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</si>
  <si>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</si>
  <si>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</si>
  <si>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</si>
  <si>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</si>
  <si>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</si>
  <si>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</si>
  <si>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</si>
  <si>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</si>
  <si>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</si>
  <si>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</si>
  <si>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</si>
  <si>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</si>
  <si>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</si>
  <si>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</si>
  <si>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</si>
  <si>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</si>
  <si>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</si>
  <si>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</si>
  <si>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</si>
  <si>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</si>
  <si>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</si>
  <si>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</si>
  <si>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</si>
  <si>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</si>
  <si>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</si>
  <si>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</si>
  <si>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</si>
  <si>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</si>
  <si>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</si>
  <si>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</si>
  <si>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</si>
  <si>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</si>
  <si>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</si>
  <si>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</si>
  <si>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</si>
  <si>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</si>
  <si>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</si>
  <si>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</si>
  <si>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</si>
  <si>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</si>
  <si>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</si>
  <si>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</si>
  <si>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</si>
  <si>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</si>
  <si>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</si>
  <si>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</si>
  <si>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</si>
  <si>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</si>
  <si>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</si>
  <si>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</si>
  <si>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</si>
  <si>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</si>
  <si>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</si>
  <si>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</si>
  <si>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</si>
  <si>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</si>
  <si>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</si>
  <si>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</si>
  <si>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</si>
  <si>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</si>
  <si>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</si>
  <si>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</si>
  <si>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</si>
  <si>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</si>
  <si>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</si>
  <si>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</si>
  <si>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</si>
  <si>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</si>
  <si>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</si>
  <si>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</si>
  <si>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</si>
  <si>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</si>
  <si>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</si>
  <si>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</si>
  <si>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</si>
  <si>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</si>
  <si>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</si>
  <si>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</si>
  <si>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</si>
  <si>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</si>
  <si>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</si>
  <si>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</si>
  <si>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</si>
  <si>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</si>
  <si>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</si>
  <si>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</si>
  <si>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</si>
  <si>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</si>
  <si>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</si>
  <si>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</si>
  <si>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</si>
  <si>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</si>
  <si>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</si>
  <si>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</si>
  <si>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</si>
  <si>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</si>
  <si>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</si>
  <si>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</si>
  <si>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</si>
  <si>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</si>
  <si>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</si>
  <si>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</si>
  <si>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</si>
  <si>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</si>
  <si>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</si>
  <si>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</si>
  <si>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</si>
  <si>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</si>
  <si>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</si>
  <si>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</si>
  <si>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</si>
  <si>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</si>
  <si>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</si>
  <si>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</si>
  <si>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</si>
  <si>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</si>
  <si>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</si>
  <si>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</si>
  <si>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</si>
  <si>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</si>
  <si>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</si>
  <si>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</si>
  <si>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</si>
  <si>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</si>
  <si>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</si>
  <si>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</si>
  <si>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</si>
  <si>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</si>
  <si>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</si>
  <si>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</si>
  <si>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</si>
  <si>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</si>
  <si>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</si>
  <si>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</si>
  <si>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</si>
  <si>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</si>
  <si>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</si>
  <si>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</si>
  <si>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</si>
  <si>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</si>
  <si>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</si>
  <si>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</si>
  <si>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</si>
  <si>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</si>
  <si>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</si>
  <si>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</si>
  <si>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</si>
  <si>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</si>
  <si>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</si>
  <si>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</si>
  <si>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</si>
  <si>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</si>
  <si>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</si>
  <si>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</si>
  <si>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</si>
  <si>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</si>
  <si>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</si>
  <si>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</si>
  <si>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</si>
  <si>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</si>
  <si>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</si>
  <si>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</si>
  <si>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</si>
  <si>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</si>
  <si>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</si>
  <si>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</si>
  <si>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</si>
  <si>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</si>
  <si>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</si>
  <si>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</si>
  <si>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</si>
  <si>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</si>
  <si>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</si>
  <si>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</si>
  <si>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</si>
  <si>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</si>
  <si>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</si>
  <si>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</si>
  <si>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</si>
  <si>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</si>
  <si>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</si>
  <si>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</si>
  <si>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</si>
  <si>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</si>
  <si>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</si>
  <si>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</si>
  <si>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</si>
  <si>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</si>
  <si>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</si>
  <si>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</si>
  <si>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</si>
  <si>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</si>
  <si>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</si>
  <si>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</si>
  <si>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</si>
  <si>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</si>
  <si>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</si>
  <si>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</si>
  <si>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</si>
  <si>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</si>
  <si>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</si>
  <si>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</si>
  <si>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</si>
  <si>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</si>
  <si>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</si>
  <si>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</si>
  <si>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</si>
  <si>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</si>
  <si>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</si>
  <si>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</si>
  <si>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</si>
  <si>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</si>
  <si>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</si>
  <si>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</si>
  <si>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</si>
  <si>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</si>
  <si>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</si>
  <si>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</si>
  <si>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</si>
  <si>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</si>
  <si>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</si>
  <si>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</si>
  <si>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</si>
  <si>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</si>
  <si>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</si>
  <si>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</si>
  <si>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</si>
  <si>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</si>
  <si>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</si>
  <si>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</si>
  <si>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</si>
  <si>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</si>
  <si>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</si>
  <si>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</si>
  <si>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</si>
  <si>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</si>
  <si>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</si>
  <si>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</si>
  <si>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</si>
  <si>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</si>
  <si>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</si>
  <si>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</si>
  <si>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</si>
  <si>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</si>
  <si>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</si>
  <si>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</si>
  <si>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</si>
  <si>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</si>
  <si>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</si>
  <si>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</si>
  <si>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</si>
  <si>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</si>
  <si>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</si>
  <si>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</si>
  <si>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</si>
  <si>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</si>
  <si>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</si>
  <si>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</si>
  <si>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</si>
  <si>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</si>
  <si>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</si>
  <si>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</si>
  <si>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</si>
  <si>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</si>
  <si>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</si>
  <si>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</si>
  <si>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</si>
  <si>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</si>
  <si>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</si>
  <si>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</si>
  <si>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</si>
  <si>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</si>
  <si>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</si>
  <si>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</si>
  <si>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</si>
  <si>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</si>
  <si>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</si>
  <si>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</si>
  <si>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</si>
  <si>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</si>
  <si>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</si>
  <si>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</si>
  <si>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</si>
  <si>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</si>
  <si>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</si>
  <si>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</si>
  <si>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</si>
  <si>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</si>
  <si>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</si>
  <si>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</si>
  <si>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</si>
  <si>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</si>
  <si>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</si>
  <si>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</si>
  <si>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</si>
  <si>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</si>
  <si>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</si>
  <si>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</si>
  <si>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</si>
  <si>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</si>
  <si>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</si>
  <si>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</si>
  <si>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</si>
  <si>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</si>
  <si>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</si>
  <si>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</si>
  <si>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</si>
  <si>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</si>
  <si>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</si>
  <si>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</si>
  <si>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</si>
  <si>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</si>
  <si>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</si>
  <si>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</si>
  <si>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</si>
  <si>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</si>
  <si>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</si>
  <si>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</si>
  <si>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</si>
  <si>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</si>
  <si>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</si>
  <si>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</si>
  <si>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</si>
  <si>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</si>
  <si>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</si>
  <si>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</si>
  <si>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</si>
  <si>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</si>
  <si>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</si>
  <si>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</si>
  <si>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</si>
  <si>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</si>
  <si>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</si>
  <si>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</si>
  <si>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</si>
  <si>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</si>
  <si>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</si>
  <si>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</si>
  <si>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</si>
  <si>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</si>
  <si>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</si>
  <si>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</si>
  <si>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</si>
  <si>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</si>
  <si>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</si>
  <si>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</si>
  <si>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</si>
  <si>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</si>
  <si>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</si>
  <si>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</si>
  <si>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</si>
  <si>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</si>
  <si>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</si>
  <si>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</si>
  <si>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</si>
  <si>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</si>
  <si>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</si>
  <si>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</si>
  <si>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</si>
  <si>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</si>
  <si>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</si>
  <si>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</si>
  <si>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</si>
  <si>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</si>
  <si>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</si>
  <si>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</si>
  <si>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</si>
  <si>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</si>
  <si>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</si>
  <si>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</si>
  <si>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</si>
  <si>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</si>
  <si>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</si>
  <si>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</si>
  <si>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</si>
  <si>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</si>
  <si>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</si>
  <si>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</si>
  <si>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</si>
  <si>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</si>
  <si>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</si>
  <si>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</si>
  <si>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</si>
  <si>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</si>
  <si>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</si>
  <si>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</si>
  <si>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</si>
  <si>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</si>
  <si>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</si>
  <si>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</si>
  <si>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</si>
  <si>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</si>
  <si>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</si>
  <si>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</si>
  <si>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</si>
  <si>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</si>
  <si>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</si>
  <si>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</si>
  <si>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</si>
  <si>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</si>
  <si>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</si>
  <si>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</si>
  <si>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</si>
  <si>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</si>
  <si>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</si>
  <si>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</si>
  <si>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</si>
  <si>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</si>
  <si>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</si>
  <si>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</si>
  <si>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</si>
  <si>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</si>
  <si>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</si>
  <si>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</si>
  <si>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</si>
  <si>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</si>
  <si>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</si>
  <si>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</si>
  <si>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</si>
  <si>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</si>
  <si>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</si>
  <si>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</si>
  <si>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</si>
  <si>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</si>
  <si>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</si>
  <si>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</si>
  <si>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</si>
  <si>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</si>
  <si>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</si>
  <si>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</si>
  <si>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</si>
  <si>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</si>
  <si>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</si>
  <si>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</si>
  <si>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</si>
  <si>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</si>
  <si>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</si>
  <si>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</si>
  <si>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</si>
  <si>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</si>
  <si>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</si>
  <si>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</si>
  <si>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</si>
  <si>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</si>
  <si>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</si>
  <si>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</si>
  <si>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</si>
  <si>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</si>
  <si>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</si>
  <si>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</si>
  <si>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</si>
  <si>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</si>
  <si>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</si>
  <si>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</si>
  <si>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</si>
  <si>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</si>
  <si>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</si>
  <si>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</si>
  <si>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</si>
  <si>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</si>
  <si>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</si>
  <si>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</si>
  <si>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</si>
  <si>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</si>
  <si>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</si>
  <si>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</si>
  <si>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</si>
  <si>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</si>
  <si>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</si>
  <si>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</si>
  <si>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</si>
  <si>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</si>
  <si>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</si>
  <si>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</si>
  <si>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</si>
  <si>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</si>
  <si>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</si>
  <si>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</si>
  <si>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</si>
  <si>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</si>
  <si>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</si>
  <si>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</si>
  <si>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</si>
  <si>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</si>
  <si>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</si>
  <si>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</si>
  <si>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</si>
  <si>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</si>
  <si>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</si>
  <si>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</si>
  <si>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</si>
  <si>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</si>
  <si>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</si>
  <si>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</si>
  <si>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</si>
  <si>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</si>
  <si>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</si>
  <si>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</si>
  <si>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</si>
  <si>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</si>
  <si>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</si>
  <si>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</si>
  <si>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</si>
  <si>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</si>
  <si>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</si>
  <si>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</si>
  <si>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</si>
  <si>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</si>
  <si>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</si>
  <si>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</si>
  <si>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</si>
  <si>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</si>
  <si>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</si>
  <si>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</si>
  <si>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</si>
  <si>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</si>
  <si>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</si>
  <si>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</si>
  <si>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</si>
  <si>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</si>
  <si>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</si>
  <si>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</si>
  <si>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</si>
  <si>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</si>
  <si>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</si>
  <si>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</si>
  <si>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</si>
  <si>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</si>
  <si>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</si>
  <si>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</si>
  <si>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</si>
  <si>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</si>
  <si>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</si>
  <si>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</si>
  <si>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</si>
  <si>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</si>
  <si>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</si>
  <si>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</si>
  <si>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</si>
  <si>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</si>
  <si>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</si>
  <si>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</si>
  <si>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</si>
  <si>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</si>
  <si>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</si>
  <si>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</si>
  <si>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</si>
  <si>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</si>
  <si>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</si>
  <si>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</si>
  <si>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</si>
  <si>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</si>
  <si>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</si>
  <si>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</si>
  <si>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</si>
  <si>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</si>
  <si>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</si>
  <si>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</si>
  <si>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</si>
  <si>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</si>
  <si>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</si>
  <si>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</si>
  <si>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</si>
  <si>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</si>
  <si>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</si>
  <si>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</si>
  <si>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</si>
  <si>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</si>
  <si>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</si>
  <si>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</si>
  <si>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</si>
  <si>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</si>
  <si>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</si>
  <si>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</si>
  <si>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</si>
  <si>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</si>
  <si>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</si>
  <si>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</si>
  <si>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</si>
  <si>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</si>
  <si>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</si>
  <si>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</si>
  <si>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</si>
  <si>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</si>
  <si>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</si>
  <si>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</si>
  <si>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</si>
  <si>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</si>
  <si>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</si>
  <si>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</si>
  <si>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</si>
  <si>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</si>
  <si>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</si>
  <si>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</si>
  <si>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</si>
  <si>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</si>
  <si>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</si>
  <si>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</si>
  <si>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</si>
  <si>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</si>
  <si>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</si>
  <si>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</si>
  <si>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</si>
  <si>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</si>
  <si>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</si>
  <si>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</si>
  <si>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</si>
  <si>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</si>
  <si>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</si>
  <si>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</si>
  <si>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</si>
  <si>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</si>
  <si>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</si>
  <si>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</si>
  <si>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</si>
  <si>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</si>
  <si>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</si>
  <si>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</si>
  <si>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</si>
  <si>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</si>
  <si>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</si>
  <si>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</si>
  <si>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</si>
  <si>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</si>
  <si>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</si>
  <si>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</si>
  <si>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</si>
  <si>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</si>
  <si>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</si>
  <si>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</si>
  <si>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</si>
  <si>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</si>
  <si>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</si>
  <si>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</si>
  <si>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</si>
  <si>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</si>
  <si>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</si>
  <si>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</si>
  <si>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</si>
  <si>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</si>
  <si>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</si>
  <si>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</si>
  <si>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</si>
  <si>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</si>
  <si>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</si>
  <si>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</si>
  <si>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</si>
  <si>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</si>
  <si>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</si>
  <si>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</si>
  <si>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</si>
  <si>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</si>
  <si>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</si>
  <si>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</si>
  <si>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</si>
  <si>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</si>
  <si>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</si>
  <si>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</si>
  <si>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</si>
  <si>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</si>
  <si>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</si>
  <si>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</si>
  <si>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</si>
  <si>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</si>
  <si>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</si>
  <si>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</si>
  <si>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</si>
  <si>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</si>
  <si>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</si>
  <si>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</si>
  <si>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</si>
  <si>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</si>
  <si>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</si>
  <si>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</si>
  <si>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</si>
  <si>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</si>
  <si>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</si>
  <si>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</si>
  <si>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</si>
  <si>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</si>
  <si>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</si>
  <si>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</si>
  <si>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</si>
  <si>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</si>
  <si>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</si>
  <si>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</si>
  <si>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</si>
  <si>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</si>
  <si>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</si>
  <si>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</si>
  <si>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</si>
  <si>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</si>
  <si>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</si>
  <si>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</si>
  <si>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</si>
  <si>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</si>
  <si>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</si>
  <si>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</si>
  <si>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</si>
  <si>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</si>
  <si>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</si>
  <si>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</si>
  <si>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</si>
  <si>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</si>
  <si>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</si>
  <si>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</si>
  <si>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</si>
  <si>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</si>
  <si>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</si>
  <si>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</si>
  <si>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</si>
  <si>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</si>
  <si>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</si>
  <si>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</si>
  <si>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</si>
  <si>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</si>
  <si>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</si>
  <si>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</si>
  <si>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</si>
  <si>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</si>
  <si>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</si>
  <si>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</si>
  <si>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</si>
  <si>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</si>
  <si>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</si>
  <si>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</si>
  <si>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</si>
  <si>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</si>
  <si>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</si>
  <si>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</si>
  <si>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</si>
  <si>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</si>
  <si>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</si>
  <si>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</si>
  <si>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</si>
  <si>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</si>
  <si>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</si>
  <si>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</si>
  <si>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</si>
  <si>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</si>
  <si>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</si>
  <si>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</si>
  <si>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</si>
  <si>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</si>
  <si>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</si>
  <si>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</si>
  <si>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</si>
  <si>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</si>
  <si>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</si>
  <si>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</si>
  <si>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</si>
  <si>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</si>
  <si>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</si>
  <si>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</si>
  <si>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</si>
  <si>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</si>
  <si>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</si>
  <si>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</si>
  <si>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</si>
  <si>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</si>
  <si>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</si>
  <si>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</si>
  <si>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</si>
  <si>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</si>
  <si>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</si>
  <si>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</si>
  <si>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</si>
  <si>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</si>
  <si>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</si>
  <si>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</si>
  <si>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</si>
  <si>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</si>
  <si>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</si>
  <si>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</si>
  <si>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</si>
  <si>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</si>
  <si>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</si>
  <si>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</si>
  <si>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</si>
  <si>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</si>
  <si>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</si>
  <si>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</si>
  <si>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</si>
  <si>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</si>
  <si>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</si>
  <si>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</si>
  <si>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</si>
  <si>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</si>
  <si>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</si>
  <si>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</si>
  <si>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</si>
  <si>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</si>
  <si>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</si>
  <si>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</si>
  <si>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</si>
  <si>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</si>
  <si>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</si>
  <si>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</si>
  <si>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</si>
  <si>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</si>
  <si>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</si>
  <si>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</si>
  <si>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</si>
  <si>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</si>
  <si>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</si>
  <si>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</si>
  <si>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</si>
  <si>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</si>
  <si>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</si>
  <si>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</si>
  <si>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</si>
  <si>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</si>
  <si>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</si>
  <si>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</si>
  <si>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</si>
  <si>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</si>
  <si>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</si>
  <si>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</si>
  <si>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</si>
  <si>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</si>
  <si>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</si>
  <si>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</si>
  <si>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</si>
  <si>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</si>
  <si>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</si>
  <si>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</si>
  <si>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</si>
  <si>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</si>
  <si>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</si>
  <si>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</si>
  <si>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</si>
  <si>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</si>
  <si>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</si>
  <si>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</si>
  <si>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</si>
  <si>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</si>
  <si>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</si>
  <si>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</si>
  <si>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</si>
  <si>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</si>
  <si>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</si>
  <si>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</si>
  <si>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</si>
  <si>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</si>
  <si>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</si>
  <si>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</si>
  <si>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</si>
  <si>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</si>
  <si>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</si>
  <si>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</si>
  <si>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</si>
  <si>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</si>
  <si>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</si>
  <si>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</si>
  <si>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</si>
  <si>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</si>
  <si>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</si>
  <si>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</si>
  <si>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</si>
  <si>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</si>
  <si>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</si>
  <si>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</si>
  <si>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</si>
  <si>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</si>
  <si>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</si>
  <si>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</si>
  <si>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</si>
  <si>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</si>
  <si>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</si>
  <si>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</si>
  <si>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</si>
  <si>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</si>
  <si>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</si>
  <si>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</si>
  <si>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</si>
  <si>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</si>
  <si>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</si>
  <si>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</si>
  <si>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</si>
  <si>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</si>
  <si>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</si>
  <si>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</si>
  <si>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</si>
  <si>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</si>
  <si>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</si>
  <si>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</si>
  <si>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</si>
  <si>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</si>
  <si>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</si>
  <si>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</si>
  <si>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</si>
  <si>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</si>
  <si>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</si>
  <si>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</si>
  <si>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</si>
  <si>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</si>
  <si>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</si>
  <si>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</si>
  <si>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</si>
  <si>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</si>
  <si>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</si>
  <si>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</si>
  <si>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</si>
  <si>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</si>
  <si>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</si>
  <si>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</si>
  <si>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</si>
  <si>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</si>
  <si>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</si>
  <si>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</si>
  <si>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</si>
  <si>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</si>
  <si>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</si>
  <si>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</si>
  <si>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</si>
  <si>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</si>
  <si>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</si>
  <si>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</si>
  <si>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</si>
  <si>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</si>
  <si>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</si>
  <si>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</si>
  <si>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</si>
  <si>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</si>
  <si>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</si>
  <si>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</si>
  <si>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</si>
  <si>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</si>
  <si>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</si>
  <si>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</si>
  <si>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</si>
  <si>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</si>
  <si>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</si>
  <si>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</si>
  <si>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</si>
  <si>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</si>
  <si>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</si>
  <si>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</si>
  <si>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</si>
  <si>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</si>
  <si>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</si>
  <si>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</si>
  <si>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</si>
  <si>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</si>
  <si>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</si>
  <si>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</si>
  <si>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</si>
  <si>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</si>
  <si>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</si>
  <si>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</si>
  <si>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</si>
  <si>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</si>
  <si>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</si>
  <si>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</si>
  <si>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</si>
  <si>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</si>
  <si>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</si>
  <si>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</si>
  <si>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</si>
  <si>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</si>
  <si>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</si>
  <si>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</si>
  <si>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</si>
  <si>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</si>
  <si>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</si>
  <si>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</si>
  <si>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</si>
  <si>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</si>
  <si>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</si>
  <si>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</si>
  <si>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</si>
  <si>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</si>
  <si>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</si>
  <si>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</si>
  <si>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</si>
  <si>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</si>
  <si>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</si>
  <si>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</si>
  <si>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</si>
  <si>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</si>
  <si>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</si>
  <si>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</si>
  <si>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</si>
  <si>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</si>
  <si>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</si>
  <si>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</si>
  <si>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</si>
  <si>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</si>
  <si>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</si>
  <si>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</si>
  <si>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</si>
  <si>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</si>
  <si>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</si>
  <si>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</si>
  <si>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</si>
  <si>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</si>
  <si>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</si>
  <si>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</si>
  <si>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</si>
  <si>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</si>
  <si>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</si>
  <si>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</si>
  <si>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</si>
  <si>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</si>
  <si>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</si>
  <si>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</si>
  <si>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</si>
  <si>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</si>
  <si>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</si>
  <si>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</si>
  <si>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</si>
  <si>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</si>
  <si>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</si>
  <si>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</si>
  <si>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</si>
  <si>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</si>
  <si>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</si>
  <si>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</si>
  <si>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</si>
  <si>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</si>
  <si>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</si>
  <si>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</si>
  <si>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</si>
  <si>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</si>
  <si>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</si>
  <si>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</si>
  <si>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</si>
  <si>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</si>
  <si>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</si>
  <si>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</si>
  <si>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</si>
  <si>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</si>
  <si>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</si>
  <si>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</si>
  <si>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</si>
  <si>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</si>
  <si>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</si>
  <si>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</si>
  <si>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</si>
  <si>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</si>
  <si>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</si>
  <si>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</si>
  <si>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</si>
  <si>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</si>
  <si>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</si>
  <si>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</si>
  <si>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</si>
  <si>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</si>
  <si>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</si>
  <si>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</si>
  <si>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</si>
  <si>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</si>
  <si>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</si>
  <si>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</si>
  <si>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</si>
  <si>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</si>
  <si>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</si>
  <si>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</si>
  <si>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</si>
  <si>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</si>
  <si>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</si>
  <si>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</si>
  <si>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</si>
  <si>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</si>
  <si>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</si>
  <si>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</si>
  <si>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</si>
  <si>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</si>
  <si>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</si>
  <si>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</si>
  <si>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</si>
  <si>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</si>
  <si>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</si>
  <si>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</si>
  <si>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</si>
  <si>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</si>
  <si>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</si>
  <si>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</si>
  <si>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</si>
  <si>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</si>
  <si>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</si>
  <si>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</si>
  <si>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</si>
  <si>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</si>
  <si>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</si>
  <si>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</si>
  <si>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</si>
  <si>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</si>
  <si>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</si>
  <si>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</si>
  <si>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</si>
  <si>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</si>
  <si>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</si>
  <si>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</si>
  <si>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</si>
  <si>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</si>
  <si>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</si>
  <si>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</si>
  <si>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</si>
  <si>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</si>
  <si>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</si>
  <si>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</si>
  <si>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</si>
  <si>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</si>
  <si>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</si>
  <si>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</si>
  <si>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</si>
  <si>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</si>
  <si>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</si>
  <si>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</si>
  <si>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</si>
  <si>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</si>
  <si>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</si>
  <si>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</si>
  <si>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</si>
  <si>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</si>
  <si>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</si>
  <si>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</si>
  <si>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</si>
  <si>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</si>
  <si>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</si>
  <si>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</si>
  <si>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</si>
  <si>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</si>
  <si>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</si>
  <si>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</si>
  <si>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</si>
  <si>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</si>
  <si>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</si>
  <si>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</si>
  <si>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</si>
  <si>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</si>
  <si>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</si>
  <si>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</si>
  <si>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</si>
  <si>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</si>
  <si>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</si>
  <si>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</si>
  <si>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</si>
  <si>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</si>
  <si>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</si>
  <si>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</si>
  <si>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</si>
  <si>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</si>
  <si>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</si>
  <si>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</si>
  <si>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</si>
  <si>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</si>
  <si>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</si>
  <si>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</si>
  <si>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</si>
  <si>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</si>
  <si>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</si>
  <si>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</si>
  <si>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</si>
  <si>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</si>
  <si>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</si>
  <si>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</si>
  <si>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</si>
  <si>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</si>
  <si>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</si>
  <si>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</si>
  <si>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</si>
  <si>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</si>
  <si>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</si>
  <si>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</si>
  <si>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</si>
  <si>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</si>
  <si>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</si>
  <si>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</si>
  <si>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</si>
  <si>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</si>
  <si>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</si>
  <si>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</si>
  <si>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</si>
  <si>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</si>
  <si>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</si>
  <si>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</si>
  <si>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</si>
  <si>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</si>
  <si>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</si>
  <si>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</si>
  <si>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</si>
  <si>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</si>
  <si>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</si>
  <si>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</si>
  <si>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</si>
  <si>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</si>
  <si>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</si>
  <si>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</si>
  <si>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</si>
  <si>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</si>
  <si>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</si>
  <si>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</si>
  <si>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</si>
  <si>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</si>
  <si>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</si>
  <si>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</si>
  <si>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</si>
  <si>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</si>
  <si>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</si>
  <si>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</si>
  <si>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</si>
  <si>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</si>
  <si>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</si>
  <si>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</si>
  <si>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</si>
  <si>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</si>
  <si>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</si>
  <si>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</si>
  <si>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</si>
  <si>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</si>
  <si>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</si>
  <si>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</si>
  <si>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</si>
  <si>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</si>
  <si>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</si>
  <si>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</si>
  <si>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</si>
  <si>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</si>
  <si>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</si>
  <si>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</si>
  <si>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</si>
  <si>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</si>
  <si>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</si>
  <si>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</si>
  <si>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</si>
  <si>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</si>
  <si>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</si>
  <si>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</si>
  <si>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</si>
  <si>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</si>
  <si>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</si>
  <si>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</si>
  <si>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</si>
  <si>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</si>
  <si>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</si>
  <si>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</si>
  <si>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</si>
  <si>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</si>
  <si>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</si>
  <si>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</si>
  <si>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</si>
  <si>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</si>
  <si>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</si>
  <si>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</si>
  <si>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</si>
  <si>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</si>
  <si>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</si>
  <si>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</si>
  <si>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</si>
  <si>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</si>
  <si>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</si>
  <si>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</si>
  <si>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</si>
  <si>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</si>
  <si>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</si>
  <si>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</si>
  <si>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</si>
  <si>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</si>
  <si>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</si>
  <si>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</si>
  <si>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</si>
  <si>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</si>
  <si>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</si>
  <si>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</si>
  <si>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</si>
  <si>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</si>
  <si>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</si>
  <si>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</si>
  <si>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</si>
  <si>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</si>
  <si>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</si>
  <si>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</si>
  <si>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</si>
  <si>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</si>
  <si>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</si>
  <si>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</si>
  <si>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</si>
  <si>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</si>
  <si>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</si>
  <si>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</si>
  <si>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</si>
  <si>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</si>
  <si>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</si>
  <si>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</si>
  <si>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</si>
  <si>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</si>
  <si>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</si>
  <si>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</si>
  <si>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</si>
  <si>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</si>
  <si>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</si>
  <si>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</si>
  <si>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</si>
  <si>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</si>
  <si>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</si>
  <si>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</si>
  <si>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</si>
  <si>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</si>
  <si>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</si>
  <si>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</si>
  <si>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</si>
  <si>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</si>
  <si>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</si>
  <si>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</si>
  <si>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</si>
  <si>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</si>
  <si>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</si>
  <si>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</si>
  <si>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</si>
  <si>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</si>
  <si>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</si>
  <si>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</si>
  <si>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</si>
  <si>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</si>
  <si>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</si>
  <si>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</si>
  <si>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</si>
  <si>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</si>
  <si>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</si>
  <si>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</si>
  <si>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</si>
  <si>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</si>
  <si>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</si>
  <si>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</si>
  <si>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</si>
  <si>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</si>
  <si>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</si>
  <si>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</si>
  <si>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</si>
  <si>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</si>
  <si>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</si>
  <si>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</si>
  <si>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</si>
  <si>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</si>
  <si>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</si>
  <si>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</si>
  <si>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</si>
  <si>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</si>
  <si>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</si>
  <si>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</si>
  <si>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</si>
  <si>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</si>
  <si>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</si>
  <si>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</si>
  <si>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</si>
  <si>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</si>
  <si>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</si>
  <si>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</si>
  <si>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</si>
  <si>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</si>
  <si>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</si>
  <si>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</si>
  <si>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</si>
  <si>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</si>
  <si>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</si>
  <si>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</si>
  <si>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</si>
  <si>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</si>
  <si>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</si>
  <si>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</si>
  <si>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</si>
  <si>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</si>
  <si>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</si>
  <si>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</si>
  <si>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</si>
  <si>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</si>
  <si>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</si>
  <si>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</si>
  <si>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</si>
  <si>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</si>
  <si>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</si>
  <si>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</si>
  <si>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</si>
  <si>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</si>
  <si>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</si>
  <si>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</si>
  <si>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</si>
  <si>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</si>
  <si>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</si>
  <si>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</si>
  <si>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</si>
  <si>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</si>
  <si>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</si>
  <si>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</si>
  <si>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</si>
  <si>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</si>
  <si>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</si>
  <si>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</si>
  <si>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</si>
  <si>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</si>
  <si>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</si>
  <si>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</si>
  <si>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</si>
  <si>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</si>
  <si>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</si>
  <si>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</si>
  <si>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</si>
  <si>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</si>
  <si>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</si>
  <si>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</si>
  <si>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</si>
  <si>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</si>
  <si>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</si>
  <si>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</si>
  <si>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</si>
  <si>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</si>
  <si>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</si>
  <si>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</si>
  <si>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</si>
  <si>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</si>
  <si>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</si>
  <si>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</si>
  <si>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</si>
  <si>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</si>
  <si>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</si>
  <si>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</si>
  <si>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</si>
  <si>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</si>
  <si>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</si>
  <si>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</si>
  <si>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</si>
  <si>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</si>
  <si>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</si>
  <si>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</si>
  <si>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</si>
  <si>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</si>
  <si>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</si>
  <si>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</si>
  <si>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</si>
  <si>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</si>
  <si>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</si>
  <si>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</si>
  <si>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</si>
  <si>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</si>
  <si>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</si>
  <si>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</si>
  <si>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</si>
  <si>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</si>
  <si>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</si>
  <si>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</si>
  <si>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</si>
  <si>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</si>
  <si>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</si>
  <si>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</si>
  <si>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</si>
  <si>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</si>
  <si>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</si>
  <si>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</si>
  <si>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</si>
  <si>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</si>
  <si>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</si>
  <si>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</si>
  <si>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</si>
  <si>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</si>
  <si>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</si>
  <si>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</si>
  <si>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</si>
  <si>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</si>
  <si>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</si>
  <si>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</si>
  <si>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</si>
  <si>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</si>
  <si>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</si>
  <si>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</si>
  <si>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</si>
  <si>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</si>
  <si>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</si>
  <si>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</si>
  <si>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</si>
  <si>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</si>
  <si>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</si>
  <si>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</si>
  <si>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</si>
  <si>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</si>
  <si>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</si>
  <si>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</si>
  <si>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</si>
  <si>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</si>
  <si>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</si>
  <si>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</si>
  <si>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</si>
  <si>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</si>
  <si>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</si>
  <si>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</si>
  <si>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</si>
  <si>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</si>
  <si>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</si>
  <si>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</si>
  <si>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</si>
  <si>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</si>
  <si>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</si>
  <si>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</si>
  <si>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</si>
  <si>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</si>
  <si>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</si>
  <si>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</si>
  <si>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</si>
  <si>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</si>
  <si>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</si>
  <si>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</si>
  <si>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</si>
  <si>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</si>
  <si>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</si>
  <si>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</si>
  <si>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</si>
  <si>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</si>
  <si>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</si>
  <si>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</si>
  <si>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</si>
  <si>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</si>
  <si>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</si>
  <si>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</si>
  <si>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</si>
  <si>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</si>
  <si>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</si>
  <si>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</si>
  <si>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</si>
  <si>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</si>
  <si>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</si>
  <si>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</si>
  <si>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</si>
  <si>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</si>
  <si>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</si>
  <si>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</si>
  <si>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</si>
  <si>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</si>
  <si>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</si>
  <si>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</si>
  <si>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</si>
  <si>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</si>
  <si>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</si>
  <si>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</si>
  <si>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</si>
  <si>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</si>
  <si>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</si>
  <si>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</si>
  <si>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</si>
  <si>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</si>
  <si>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</si>
  <si>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</si>
  <si>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</si>
  <si>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</si>
  <si>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</si>
  <si>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</si>
  <si>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</si>
  <si>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</si>
  <si>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</si>
  <si>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</si>
  <si>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</si>
  <si>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</si>
  <si>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</si>
  <si>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</si>
  <si>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</si>
  <si>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</si>
  <si>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</si>
  <si>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</si>
  <si>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</si>
  <si>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</si>
  <si>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</si>
  <si>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</si>
  <si>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</si>
  <si>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</si>
  <si>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</si>
  <si>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</si>
  <si>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</si>
  <si>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</si>
  <si>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</si>
  <si>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</si>
  <si>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</si>
  <si>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</si>
  <si>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</si>
  <si>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</si>
  <si>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</si>
  <si>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</si>
  <si>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</si>
  <si>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</si>
  <si>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</si>
  <si>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</si>
  <si>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</si>
  <si>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</si>
  <si>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</si>
  <si>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</si>
  <si>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</si>
  <si>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</si>
  <si>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</si>
  <si>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</si>
  <si>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</si>
  <si>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</si>
  <si>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</si>
  <si>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</si>
  <si>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</si>
  <si>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</si>
  <si>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</si>
  <si>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</si>
  <si>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</si>
  <si>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</si>
  <si>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</si>
  <si>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</si>
  <si>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</si>
  <si>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</si>
  <si>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</si>
  <si>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</si>
  <si>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</si>
  <si>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</si>
  <si>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</si>
  <si>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</si>
  <si>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</si>
  <si>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</si>
  <si>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</si>
  <si>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</si>
  <si>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</si>
  <si>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</si>
  <si>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</si>
  <si>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</si>
  <si>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</si>
  <si>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</si>
  <si>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</si>
  <si>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</si>
  <si>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</si>
  <si>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</si>
  <si>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</si>
  <si>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</si>
  <si>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</si>
  <si>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</si>
  <si>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</si>
  <si>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</si>
  <si>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</si>
  <si>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</si>
  <si>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</si>
  <si>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</si>
  <si>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</si>
  <si>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</si>
  <si>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</si>
  <si>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</si>
  <si>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</si>
  <si>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</si>
  <si>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</si>
  <si>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</si>
  <si>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</si>
  <si>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</si>
  <si>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</si>
  <si>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</si>
  <si>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</si>
  <si>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</si>
  <si>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</si>
  <si>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</si>
  <si>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</si>
  <si>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</si>
  <si>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</si>
  <si>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</si>
  <si>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</si>
  <si>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</si>
  <si>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</si>
  <si>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</si>
  <si>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</si>
  <si>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</si>
  <si>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</si>
  <si>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</si>
  <si>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</si>
  <si>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</si>
  <si>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</si>
  <si>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</si>
  <si>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</si>
  <si>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</si>
  <si>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</si>
  <si>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</si>
  <si>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</si>
  <si>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</si>
  <si>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</si>
  <si>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</si>
  <si>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</si>
  <si>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</si>
  <si>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</si>
  <si>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</si>
  <si>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</si>
  <si>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</si>
  <si>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</si>
  <si>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</si>
  <si>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</si>
  <si>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</si>
  <si>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</si>
  <si>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</si>
  <si>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</si>
  <si>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</si>
  <si>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</si>
  <si>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</si>
  <si>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</si>
  <si>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</si>
  <si>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</si>
  <si>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</si>
  <si>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</si>
  <si>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</si>
  <si>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</si>
  <si>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</si>
  <si>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</si>
  <si>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</si>
  <si>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</si>
  <si>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</si>
  <si>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</si>
  <si>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</si>
  <si>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</si>
  <si>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</si>
  <si>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</si>
  <si>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</si>
  <si>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</si>
  <si>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</si>
  <si>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</si>
  <si>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</si>
  <si>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</si>
  <si>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</si>
  <si>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</si>
  <si>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</si>
  <si>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</si>
  <si>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</si>
  <si>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</si>
  <si>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</si>
  <si>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</si>
  <si>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</si>
  <si>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</si>
  <si>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</si>
  <si>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</si>
  <si>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</si>
  <si>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</si>
  <si>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</si>
  <si>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</si>
  <si>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</si>
  <si>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</si>
  <si>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</si>
  <si>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</si>
  <si>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</si>
  <si>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</si>
  <si>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</si>
  <si>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</si>
  <si>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</si>
  <si>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</si>
  <si>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</si>
  <si>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</si>
  <si>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</si>
  <si>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</si>
  <si>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</si>
  <si>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</si>
  <si>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</si>
  <si>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</si>
  <si>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</si>
  <si>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</si>
  <si>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</si>
  <si>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</si>
  <si>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</si>
  <si>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</si>
  <si>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</si>
  <si>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</si>
  <si>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</si>
  <si>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</si>
  <si>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</si>
  <si>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</si>
  <si>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</si>
  <si>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</si>
  <si>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</si>
  <si>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</si>
  <si>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</si>
  <si>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</si>
  <si>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</si>
  <si>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</si>
  <si>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</si>
  <si>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</si>
  <si>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</si>
  <si>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</si>
  <si>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</si>
  <si>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</si>
  <si>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</si>
  <si>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</si>
  <si>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</si>
  <si>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</si>
  <si>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</si>
  <si>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</si>
  <si>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</si>
  <si>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</si>
  <si>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</si>
  <si>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</si>
  <si>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</si>
  <si>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</si>
  <si>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</si>
  <si>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</si>
  <si>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</si>
  <si>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</si>
  <si>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</si>
  <si>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</si>
  <si>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</si>
  <si>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</si>
  <si>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</si>
  <si>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</si>
  <si>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</si>
  <si>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</si>
  <si>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</si>
  <si>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</si>
  <si>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</si>
  <si>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</si>
  <si>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</si>
  <si>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</si>
  <si>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</si>
  <si>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</si>
  <si>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</si>
  <si>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</si>
  <si>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</si>
  <si>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</si>
  <si>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</si>
  <si>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</si>
  <si>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</si>
  <si>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</si>
  <si>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</si>
  <si>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</si>
  <si>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</si>
  <si>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</si>
  <si>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</si>
  <si>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</si>
  <si>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</si>
  <si>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</si>
  <si>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</si>
  <si>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</si>
  <si>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</si>
  <si>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</si>
  <si>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</si>
  <si>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</si>
  <si>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</si>
  <si>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</si>
  <si>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</si>
  <si>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</si>
  <si>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</si>
  <si>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</si>
  <si>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</si>
  <si>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</si>
  <si>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</si>
  <si>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</si>
  <si>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</si>
  <si>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</si>
  <si>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</si>
  <si>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</si>
  <si>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</si>
  <si>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</si>
  <si>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</si>
  <si>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</si>
  <si>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</si>
  <si>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</si>
  <si>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</si>
  <si>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</si>
  <si>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</si>
  <si>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</si>
  <si>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</si>
  <si>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</si>
  <si>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</si>
  <si>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</si>
  <si>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</si>
  <si>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</si>
  <si>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</si>
  <si>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</si>
  <si>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</si>
  <si>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</si>
  <si>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</si>
  <si>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</si>
  <si>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</si>
  <si>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</si>
  <si>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</si>
  <si>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</si>
  <si>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</si>
  <si>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</si>
  <si>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</si>
  <si>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</si>
  <si>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</si>
  <si>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</si>
  <si>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</si>
  <si>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</si>
  <si>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</si>
  <si>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</si>
  <si>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</si>
  <si>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</si>
  <si>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</si>
  <si>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</si>
  <si>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</si>
  <si>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</si>
  <si>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</si>
  <si>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</si>
  <si>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</si>
  <si>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</si>
  <si>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</si>
  <si>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</si>
  <si>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</si>
  <si>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</si>
  <si>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</si>
  <si>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</si>
  <si>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</si>
  <si>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</si>
  <si>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</si>
  <si>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</si>
  <si>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</si>
  <si>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</si>
  <si>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</si>
  <si>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</si>
  <si>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</si>
  <si>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</si>
  <si>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</si>
  <si>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</si>
  <si>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</si>
  <si>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</si>
  <si>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</si>
  <si>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</si>
  <si>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</si>
  <si>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</si>
  <si>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</si>
  <si>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</si>
  <si>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</si>
  <si>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</si>
  <si>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</si>
  <si>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</si>
  <si>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</si>
  <si>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</si>
  <si>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</si>
  <si>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</si>
  <si>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</si>
  <si>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</si>
  <si>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</si>
  <si>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</si>
  <si>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</si>
  <si>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</si>
  <si>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</si>
  <si>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</si>
  <si>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</si>
  <si>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</si>
  <si>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</si>
  <si>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</si>
  <si>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</si>
  <si>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</si>
  <si>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</si>
  <si>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</si>
  <si>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</si>
  <si>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</si>
  <si>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</si>
  <si>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</si>
  <si>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</si>
  <si>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</si>
  <si>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</si>
  <si>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</si>
  <si>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</si>
  <si>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</si>
  <si>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</si>
  <si>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</si>
  <si>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</si>
  <si>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</si>
  <si>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Total general</t>
  </si>
  <si>
    <t>(Todas)</t>
  </si>
  <si>
    <t>Etiquetas de fila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</si>
  <si>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</si>
  <si>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</si>
  <si>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</si>
  <si>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</si>
  <si>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</si>
  <si>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</si>
  <si>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</si>
  <si>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</si>
  <si>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</si>
  <si>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</si>
  <si>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</si>
  <si>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</si>
  <si>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</si>
  <si>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</si>
  <si>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</si>
  <si>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</si>
  <si>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Pledged</t>
  </si>
  <si>
    <t>Average donation</t>
  </si>
  <si>
    <t>Year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</si>
  <si>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</si>
  <si>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</si>
  <si>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</si>
  <si>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</si>
  <si>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</si>
  <si>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</si>
  <si>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</si>
  <si>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</si>
  <si>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</si>
  <si>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</si>
  <si>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</si>
  <si>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</si>
  <si>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</si>
  <si>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</si>
  <si>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</si>
  <si>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</si>
  <si>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</si>
  <si>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</si>
  <si>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</si>
  <si>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</si>
  <si>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</si>
  <si>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</si>
  <si>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</si>
  <si>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</si>
  <si>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</si>
  <si>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</si>
  <si>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</si>
  <si>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Duration campaign</t>
  </si>
  <si>
    <t>30 días</t>
  </si>
  <si>
    <t>60 días</t>
  </si>
  <si>
    <t>+ 60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</si>
</sst>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orcentaje" xfId="1" builtinId="5"/>
  </cellStyles>
  <dxfs count="4">
    <dxf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3-48F3-B16A-14778C7A82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3-48F3-B16A-14778C7A82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3-48F3-B16A-14778C7A82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63-48F3-B16A-14778C7A8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8569664"/>
        <c:axId val="258572992"/>
      </c:barChart>
      <c:catAx>
        <c:axId val="25856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8572992"/>
        <c:crosses val="autoZero"/>
        <c:auto val="1"/>
        <c:lblAlgn val="ctr"/>
        <c:lblOffset val="100"/>
        <c:noMultiLvlLbl val="0"/>
      </c:catAx>
      <c:valAx>
        <c:axId val="25857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85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5-4A6C-AD93-3866985F4B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5-4A6C-AD93-3866985F4B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5-4A6C-AD93-3866985F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990000"/>
        <c:axId val="508986256"/>
      </c:barChart>
      <c:catAx>
        <c:axId val="50899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6256"/>
        <c:crosses val="autoZero"/>
        <c:auto val="1"/>
        <c:lblAlgn val="ctr"/>
        <c:lblOffset val="100"/>
        <c:noMultiLvlLbl val="0"/>
      </c:catAx>
      <c:valAx>
        <c:axId val="50898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9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D-4318-9282-FD5403EB03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D-4318-9282-FD5403EB03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D-4318-9282-FD5403EB03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BD-4318-9282-FD5403EB0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988752"/>
        <c:axId val="508987920"/>
      </c:lineChart>
      <c:catAx>
        <c:axId val="5089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7920"/>
        <c:crosses val="autoZero"/>
        <c:auto val="1"/>
        <c:lblAlgn val="ctr"/>
        <c:lblOffset val="100"/>
        <c:noMultiLvlLbl val="0"/>
      </c:catAx>
      <c:valAx>
        <c:axId val="5089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898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8-4EA1-BE87-83A5210CEF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8-4EA1-BE87-83A5210CEF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8-4EA1-BE87-83A5210CE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090592"/>
        <c:axId val="1292082272"/>
      </c:lineChart>
      <c:catAx>
        <c:axId val="129209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2082272"/>
        <c:crosses val="autoZero"/>
        <c:auto val="1"/>
        <c:lblAlgn val="ctr"/>
        <c:lblOffset val="100"/>
        <c:noMultiLvlLbl val="0"/>
      </c:catAx>
      <c:valAx>
        <c:axId val="129208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20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E-4CB1-BA17-5E62E28391E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E-4CB1-BA17-5E62E28391E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E-4CB1-BA17-5E62E2839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324640"/>
        <c:axId val="1290323808"/>
      </c:lineChart>
      <c:catAx>
        <c:axId val="129032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0323808"/>
        <c:crosses val="autoZero"/>
        <c:auto val="1"/>
        <c:lblAlgn val="ctr"/>
        <c:lblOffset val="100"/>
        <c:noMultiLvlLbl val="0"/>
      </c:catAx>
      <c:valAx>
        <c:axId val="129032380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03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[Kickstarter_Challenge.xlsx]EXTRA!TablaDinámica5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Evolution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EXTRA!$A$7:$A$15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EXTRA!$B$7:$B$15</c:f>
              <c:numCache>
                <c:formatCode>General</c:formatCode>
                <c:ptCount val="8"/>
                <c:pt idx="4">
                  <c:v>122</c:v>
                </c:pt>
                <c:pt idx="5">
                  <c:v>133</c:v>
                </c:pt>
                <c:pt idx="6">
                  <c:v>92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2-4C01-8BD8-D4929BA62930}"/>
            </c:ext>
          </c:extLst>
        </c:ser>
        <c:ser>
          <c:idx val="1"/>
          <c:order val="1"/>
          <c:tx>
            <c:strRef>
              <c:f>EXTRA!$C$5:$C$6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EXTRA!$A$7:$A$15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EXTRA!$C$7:$C$15</c:f>
              <c:numCache>
                <c:formatCode>General</c:formatCode>
                <c:ptCount val="8"/>
                <c:pt idx="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2-4C01-8BD8-D4929BA62930}"/>
            </c:ext>
          </c:extLst>
        </c:ser>
        <c:ser>
          <c:idx val="2"/>
          <c:order val="2"/>
          <c:tx>
            <c:strRef>
              <c:f>EXTRA!$D$5:$D$6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EXTRA!$A$7:$A$15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EXTRA!$D$7:$D$15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196</c:v>
                </c:pt>
                <c:pt idx="5">
                  <c:v>264</c:v>
                </c:pt>
                <c:pt idx="6">
                  <c:v>202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2-4C01-8BD8-D4929BA62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562720"/>
        <c:axId val="1553572656"/>
      </c:barChart>
      <c:catAx>
        <c:axId val="15535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3572656"/>
        <c:crosses val="autoZero"/>
        <c:auto val="1"/>
        <c:lblAlgn val="ctr"/>
        <c:lblOffset val="100"/>
        <c:noMultiLvlLbl val="0"/>
      </c:catAx>
      <c:valAx>
        <c:axId val="15535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35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Duration</a:t>
            </a:r>
            <a:r>
              <a:rPr lang="es-MX" baseline="0"/>
              <a:t> of a campaign</a:t>
            </a:r>
            <a:endParaRPr lang="es-MX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EXTRA!$B$19:$B$21</c:f>
              <c:strCache>
                <c:ptCount val="1"/>
                <c:pt idx="0">
                  <c:v>30 días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EXTRA!$A$22:$A$25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EXTRA!$B$22:$B$25</c:f>
              <c:numCache>
                <c:formatCode>General</c:formatCode>
                <c:ptCount val="3"/>
                <c:pt idx="0">
                  <c:v>218</c:v>
                </c:pt>
                <c:pt idx="1">
                  <c:v>10</c:v>
                </c:pt>
                <c:pt idx="2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20-419C-BF3D-A6A9AA352499}"/>
            </c:ext>
          </c:extLst>
        </c:ser>
        <c:ser>
          <c:idx val="1"/>
          <c:order val="1"/>
          <c:tx>
            <c:strRef>
              <c:f>EXTRA!$C$19:$C$21</c:f>
              <c:strCache>
                <c:ptCount val="1"/>
                <c:pt idx="0">
                  <c:v>60 días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EXTRA!$A$22:$A$25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EXTRA!$C$22:$C$25</c:f>
              <c:numCache>
                <c:formatCode>General</c:formatCode>
                <c:ptCount val="3"/>
                <c:pt idx="0">
                  <c:v>129</c:v>
                </c:pt>
                <c:pt idx="1">
                  <c:v>9</c:v>
                </c:pt>
                <c:pt idx="2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20-419C-BF3D-A6A9AA352499}"/>
            </c:ext>
          </c:extLst>
        </c:ser>
        <c:ser>
          <c:idx val="2"/>
          <c:order val="2"/>
          <c:tx>
            <c:strRef>
              <c:f>EXTRA!$D$19:$D$21</c:f>
              <c:strCache>
                <c:ptCount val="1"/>
                <c:pt idx="0">
                  <c:v>+ 60 días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EXTRA!$A$22:$A$25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EXTRA!$D$22:$D$25</c:f>
              <c:numCache>
                <c:formatCode>General</c:formatCode>
                <c:ptCount val="3"/>
                <c:pt idx="0">
                  <c:v>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20-419C-BF3D-A6A9AA35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594256"/>
        <c:axId val="1553580864"/>
      </c:barChart>
      <c:catAx>
        <c:axId val="15535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3580864"/>
        <c:crosses val="autoZero"/>
        <c:auto val="1"/>
        <c:lblAlgn val="ctr"/>
        <c:lblOffset val="100"/>
        <c:noMultiLvlLbl val="0"/>
      </c:catAx>
      <c:valAx>
        <c:axId val="15535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35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57150</xdr:rowOff>
    </xdr:from>
    <xdr:to>
      <xdr:col>12</xdr:col>
      <xdr:colOff>355600</xdr:colOff>
      <xdr:row>17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7</xdr:row>
      <xdr:rowOff>158750</xdr:rowOff>
    </xdr:from>
    <xdr:to>
      <xdr:col>13</xdr:col>
      <xdr:colOff>63500</xdr:colOff>
      <xdr:row>22</xdr:row>
      <xdr:rowOff>139700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0</xdr:row>
      <xdr:rowOff>139700</xdr:rowOff>
    </xdr:from>
    <xdr:to>
      <xdr:col>12</xdr:col>
      <xdr:colOff>488950</xdr:colOff>
      <xdr:row>15</xdr:row>
      <xdr:rowOff>120650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2</xdr:row>
      <xdr:rowOff>101600</xdr:rowOff>
    </xdr:from>
    <xdr:to>
      <xdr:col>12</xdr:col>
      <xdr:colOff>469900</xdr:colOff>
      <xdr:row>20</xdr:row>
      <xdr:rowOff>82550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273050</xdr:colOff>
      <xdr:row>0</xdr:row>
      <xdr:rowOff>0</xdr:rowOff>
    </xdr:from>
    <xdr:to>
      <xdr:col>17</xdr:col>
      <xdr:colOff>615950</xdr:colOff>
      <xdr:row>17</xdr:row>
      <xdr:rowOff>107950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793750</xdr:colOff>
      <xdr:row>3</xdr:row>
      <xdr:rowOff>82550</xdr:rowOff>
    </xdr:from>
    <xdr:to>
      <xdr:col>19</xdr:col>
      <xdr:colOff>82550</xdr:colOff>
      <xdr:row>18</xdr:row>
      <xdr:rowOff>146050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546100</xdr:colOff>
      <xdr:row>19</xdr:row>
      <xdr:rowOff>152400</xdr:rowOff>
    </xdr:from>
    <xdr:to>
      <xdr:col>11</xdr:col>
      <xdr:colOff>323850</xdr:colOff>
      <xdr:row>34</xdr:row>
      <xdr:rowOff>133350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elmov" refreshedDate="44556.509268634261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elmov" refreshedDate="44556.52768807870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elmov" refreshedDate="44556.656351851852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elmov" refreshedDate="44556.739241203701" createdVersion="6" refreshedVersion="6" minRefreshableVersion="3" recordCount="4114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Duration campaign" numFmtId="2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  <fieldGroup par="22"/>
    </cacheField>
    <cacheField name="Duration campaign2" numFmtId="0" databaseField="0">
      <fieldGroup base="21">
        <discretePr count="1505">
          <x v="0"/>
          <x v="976"/>
          <x v="976"/>
          <x v="1"/>
          <x v="977"/>
          <x v="2"/>
          <x v="977"/>
          <x v="3"/>
          <x v="4"/>
          <x v="5"/>
          <x v="6"/>
          <x v="7"/>
          <x v="8"/>
          <x v="977"/>
          <x v="977"/>
          <x v="9"/>
          <x v="10"/>
          <x v="11"/>
          <x v="977"/>
          <x v="976"/>
          <x v="12"/>
          <x v="976"/>
          <x v="13"/>
          <x v="976"/>
          <x v="14"/>
          <x v="15"/>
          <x v="16"/>
          <x v="977"/>
          <x v="978"/>
          <x v="17"/>
          <x v="18"/>
          <x v="19"/>
          <x v="976"/>
          <x v="20"/>
          <x v="21"/>
          <x v="22"/>
          <x v="976"/>
          <x v="976"/>
          <x v="23"/>
          <x v="24"/>
          <x v="25"/>
          <x v="26"/>
          <x v="27"/>
          <x v="28"/>
          <x v="29"/>
          <x v="30"/>
          <x v="31"/>
          <x v="32"/>
          <x v="976"/>
          <x v="33"/>
          <x v="34"/>
          <x v="35"/>
          <x v="976"/>
          <x v="36"/>
          <x v="37"/>
          <x v="38"/>
          <x v="976"/>
          <x v="976"/>
          <x v="39"/>
          <x v="40"/>
          <x v="976"/>
          <x v="41"/>
          <x v="42"/>
          <x v="43"/>
          <x v="44"/>
          <x v="45"/>
          <x v="46"/>
          <x v="47"/>
          <x v="48"/>
          <x v="49"/>
          <x v="976"/>
          <x v="50"/>
          <x v="51"/>
          <x v="52"/>
          <x v="53"/>
          <x v="54"/>
          <x v="55"/>
          <x v="56"/>
          <x v="977"/>
          <x v="57"/>
          <x v="976"/>
          <x v="58"/>
          <x v="977"/>
          <x v="976"/>
          <x v="59"/>
          <x v="60"/>
          <x v="61"/>
          <x v="62"/>
          <x v="63"/>
          <x v="64"/>
          <x v="65"/>
          <x v="977"/>
          <x v="66"/>
          <x v="67"/>
          <x v="68"/>
          <x v="69"/>
          <x v="70"/>
          <x v="71"/>
          <x v="72"/>
          <x v="73"/>
          <x v="74"/>
          <x v="977"/>
          <x v="75"/>
          <x v="76"/>
          <x v="77"/>
          <x v="977"/>
          <x v="78"/>
          <x v="79"/>
          <x v="80"/>
          <x v="81"/>
          <x v="82"/>
          <x v="83"/>
          <x v="84"/>
          <x v="85"/>
          <x v="86"/>
          <x v="977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977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977"/>
          <x v="114"/>
          <x v="976"/>
          <x v="115"/>
          <x v="116"/>
          <x v="117"/>
          <x v="118"/>
          <x v="119"/>
          <x v="120"/>
          <x v="977"/>
          <x v="121"/>
          <x v="977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977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978"/>
          <x v="977"/>
          <x v="162"/>
          <x v="976"/>
          <x v="163"/>
          <x v="164"/>
          <x v="165"/>
          <x v="166"/>
          <x v="167"/>
          <x v="168"/>
          <x v="976"/>
          <x v="976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976"/>
          <x v="977"/>
          <x v="977"/>
          <x v="976"/>
          <x v="976"/>
          <x v="976"/>
          <x v="977"/>
          <x v="977"/>
          <x v="97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977"/>
          <x v="211"/>
          <x v="212"/>
          <x v="213"/>
          <x v="214"/>
          <x v="215"/>
          <x v="216"/>
          <x v="217"/>
          <x v="218"/>
          <x v="219"/>
          <x v="220"/>
          <x v="221"/>
          <x v="976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977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977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976"/>
          <x v="355"/>
          <x v="356"/>
          <x v="357"/>
          <x v="358"/>
          <x v="359"/>
          <x v="360"/>
          <x v="361"/>
          <x v="362"/>
          <x v="977"/>
          <x v="363"/>
          <x v="364"/>
          <x v="365"/>
          <x v="366"/>
          <x v="367"/>
          <x v="368"/>
          <x v="369"/>
          <x v="370"/>
          <x v="371"/>
          <x v="372"/>
          <x v="373"/>
          <x v="977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976"/>
          <x v="976"/>
          <x v="977"/>
          <x v="977"/>
          <x v="977"/>
          <x v="976"/>
          <x v="976"/>
          <x v="977"/>
          <x v="977"/>
          <x v="976"/>
          <x v="976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976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977"/>
          <x v="559"/>
          <x v="560"/>
          <x v="561"/>
          <x v="562"/>
          <x v="563"/>
          <x v="564"/>
          <x v="565"/>
          <x v="976"/>
          <x v="566"/>
          <x v="567"/>
          <x v="568"/>
          <x v="569"/>
          <x v="570"/>
          <x v="571"/>
          <x v="572"/>
          <x v="573"/>
          <x v="976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976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977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977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976"/>
          <x v="976"/>
          <x v="976"/>
          <x v="976"/>
          <x v="977"/>
          <x v="976"/>
          <x v="976"/>
          <x v="976"/>
          <x v="977"/>
          <x v="976"/>
          <x v="977"/>
          <x v="977"/>
          <x v="976"/>
          <x v="977"/>
          <x v="977"/>
          <x v="977"/>
          <x v="976"/>
          <x v="976"/>
          <x v="977"/>
          <x v="976"/>
          <x v="976"/>
          <x v="976"/>
          <x v="976"/>
          <x v="976"/>
          <x v="976"/>
          <x v="976"/>
          <x v="977"/>
          <x v="976"/>
          <x v="976"/>
          <x v="976"/>
          <x v="976"/>
          <x v="977"/>
          <x v="976"/>
          <x v="976"/>
          <x v="977"/>
          <x v="977"/>
          <x v="976"/>
          <x v="976"/>
          <x v="976"/>
          <x v="976"/>
          <x v="977"/>
          <x v="977"/>
          <x v="977"/>
          <x v="976"/>
          <x v="976"/>
          <x v="976"/>
          <x v="976"/>
          <x v="977"/>
          <x v="976"/>
          <x v="976"/>
          <x v="976"/>
          <x v="976"/>
          <x v="976"/>
          <x v="977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976"/>
          <x v="976"/>
          <x v="976"/>
          <x v="976"/>
          <x v="977"/>
          <x v="976"/>
          <x v="976"/>
          <x v="976"/>
          <x v="976"/>
          <x v="976"/>
          <x v="977"/>
          <x v="976"/>
          <x v="976"/>
          <x v="976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76"/>
          <x v="927"/>
          <x v="977"/>
          <x v="976"/>
          <x v="977"/>
          <x v="977"/>
          <x v="977"/>
          <x v="977"/>
          <x v="976"/>
          <x v="976"/>
          <x v="976"/>
          <x v="978"/>
          <x v="977"/>
          <x v="976"/>
          <x v="977"/>
          <x v="976"/>
          <x v="976"/>
          <x v="976"/>
          <x v="976"/>
          <x v="977"/>
          <x v="976"/>
          <x v="977"/>
          <x v="976"/>
          <x v="976"/>
          <x v="977"/>
          <x v="976"/>
          <x v="928"/>
          <x v="929"/>
          <x v="930"/>
          <x v="931"/>
          <x v="932"/>
          <x v="933"/>
          <x v="977"/>
          <x v="977"/>
          <x v="977"/>
          <x v="977"/>
          <x v="977"/>
          <x v="977"/>
          <x v="977"/>
          <x v="977"/>
          <x v="977"/>
          <x v="977"/>
          <x v="976"/>
          <x v="977"/>
          <x v="976"/>
          <x v="977"/>
          <x v="977"/>
          <x v="976"/>
          <x v="976"/>
          <x v="976"/>
          <x v="977"/>
          <x v="976"/>
          <x v="977"/>
          <x v="976"/>
          <x v="976"/>
          <x v="976"/>
          <x v="976"/>
          <x v="977"/>
          <x v="976"/>
          <x v="976"/>
          <x v="976"/>
          <x v="977"/>
          <x v="977"/>
          <x v="976"/>
          <x v="977"/>
          <x v="976"/>
          <x v="977"/>
          <x v="977"/>
          <x v="977"/>
          <x v="976"/>
          <x v="977"/>
          <x v="977"/>
          <x v="977"/>
          <x v="976"/>
          <x v="976"/>
          <x v="976"/>
          <x v="977"/>
          <x v="977"/>
          <x v="977"/>
          <x v="976"/>
          <x v="976"/>
          <x v="976"/>
          <x v="977"/>
          <x v="977"/>
          <x v="976"/>
          <x v="976"/>
          <x v="976"/>
          <x v="976"/>
          <x v="976"/>
          <x v="976"/>
          <x v="976"/>
          <x v="977"/>
          <x v="976"/>
          <x v="977"/>
          <x v="976"/>
          <x v="976"/>
          <x v="976"/>
          <x v="977"/>
          <x v="977"/>
          <x v="977"/>
          <x v="976"/>
          <x v="977"/>
          <x v="976"/>
          <x v="976"/>
          <x v="976"/>
          <x v="976"/>
          <x v="976"/>
          <x v="976"/>
          <x v="977"/>
          <x v="977"/>
          <x v="976"/>
          <x v="976"/>
          <x v="976"/>
          <x v="976"/>
          <x v="976"/>
          <x v="977"/>
          <x v="976"/>
          <x v="977"/>
          <x v="977"/>
          <x v="976"/>
          <x v="976"/>
          <x v="976"/>
          <x v="976"/>
          <x v="977"/>
          <x v="976"/>
          <x v="976"/>
          <x v="976"/>
          <x v="977"/>
          <x v="976"/>
          <x v="976"/>
          <x v="976"/>
          <x v="976"/>
          <x v="976"/>
          <x v="977"/>
          <x v="976"/>
          <x v="976"/>
          <x v="976"/>
          <x v="976"/>
          <x v="976"/>
          <x v="976"/>
          <x v="976"/>
          <x v="977"/>
          <x v="976"/>
          <x v="976"/>
          <x v="976"/>
          <x v="976"/>
          <x v="976"/>
          <x v="976"/>
          <x v="976"/>
          <x v="976"/>
          <x v="976"/>
          <x v="976"/>
          <x v="977"/>
          <x v="977"/>
          <x v="976"/>
          <x v="976"/>
          <x v="976"/>
          <x v="977"/>
          <x v="976"/>
          <x v="976"/>
          <x v="977"/>
          <x v="977"/>
          <x v="976"/>
          <x v="976"/>
          <x v="976"/>
          <x v="976"/>
          <x v="976"/>
          <x v="976"/>
          <x v="976"/>
          <x v="977"/>
          <x v="976"/>
          <x v="977"/>
          <x v="976"/>
          <x v="976"/>
          <x v="976"/>
          <x v="976"/>
          <x v="977"/>
          <x v="977"/>
          <x v="976"/>
          <x v="976"/>
          <x v="976"/>
          <x v="976"/>
          <x v="976"/>
          <x v="976"/>
          <x v="976"/>
          <x v="976"/>
          <x v="977"/>
          <x v="976"/>
          <x v="976"/>
          <x v="976"/>
          <x v="976"/>
          <x v="977"/>
          <x v="976"/>
          <x v="976"/>
          <x v="976"/>
          <x v="976"/>
          <x v="976"/>
          <x v="976"/>
          <x v="976"/>
          <x v="977"/>
          <x v="976"/>
          <x v="977"/>
          <x v="976"/>
          <x v="976"/>
          <x v="976"/>
          <x v="976"/>
          <x v="977"/>
          <x v="977"/>
          <x v="977"/>
          <x v="976"/>
          <x v="977"/>
          <x v="976"/>
          <x v="976"/>
          <x v="976"/>
          <x v="977"/>
          <x v="976"/>
          <x v="977"/>
          <x v="976"/>
          <x v="977"/>
          <x v="977"/>
          <x v="976"/>
          <x v="976"/>
          <x v="977"/>
          <x v="977"/>
          <x v="976"/>
          <x v="976"/>
          <x v="976"/>
          <x v="976"/>
          <x v="976"/>
          <x v="976"/>
          <x v="977"/>
          <x v="976"/>
          <x v="977"/>
          <x v="977"/>
          <x v="976"/>
          <x v="977"/>
          <x v="976"/>
          <x v="977"/>
          <x v="934"/>
          <x v="935"/>
          <x v="936"/>
          <x v="937"/>
          <x v="938"/>
          <x v="939"/>
          <x v="940"/>
          <x v="941"/>
          <x v="942"/>
          <x v="977"/>
          <x v="976"/>
          <x v="976"/>
          <x v="976"/>
          <x v="977"/>
          <x v="976"/>
          <x v="977"/>
          <x v="976"/>
          <x v="976"/>
          <x v="976"/>
          <x v="976"/>
          <x v="976"/>
          <x v="976"/>
          <x v="976"/>
          <x v="977"/>
          <x v="976"/>
          <x v="976"/>
          <x v="977"/>
          <x v="977"/>
          <x v="976"/>
          <x v="976"/>
          <x v="976"/>
          <x v="977"/>
          <x v="976"/>
          <x v="976"/>
          <x v="977"/>
          <x v="977"/>
          <x v="977"/>
          <x v="977"/>
          <x v="976"/>
          <x v="976"/>
          <x v="976"/>
          <x v="976"/>
          <x v="977"/>
          <x v="977"/>
          <x v="977"/>
          <x v="976"/>
          <x v="976"/>
          <x v="976"/>
          <x v="977"/>
          <x v="977"/>
          <x v="977"/>
          <x v="976"/>
          <x v="977"/>
          <x v="976"/>
          <x v="976"/>
          <x v="976"/>
          <x v="977"/>
          <x v="976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77"/>
          <x v="977"/>
          <x v="977"/>
          <x v="977"/>
          <x v="977"/>
          <x v="976"/>
          <x v="976"/>
          <x v="976"/>
          <x v="977"/>
          <x v="977"/>
          <x v="976"/>
          <x v="977"/>
          <x v="976"/>
          <x v="977"/>
          <x v="976"/>
          <x v="977"/>
          <x v="976"/>
          <x v="976"/>
          <x v="976"/>
          <x v="977"/>
          <x v="976"/>
          <x v="977"/>
          <x v="977"/>
          <x v="968"/>
          <x v="969"/>
          <x v="970"/>
          <x v="971"/>
          <x v="972"/>
          <x v="973"/>
          <x v="974"/>
          <x v="975"/>
          <x v="977"/>
          <x v="977"/>
          <x v="976"/>
          <x v="977"/>
          <x v="977"/>
          <x v="977"/>
          <x v="977"/>
          <x v="976"/>
          <x v="977"/>
          <x v="977"/>
          <x v="977"/>
          <x v="977"/>
          <x v="976"/>
          <x v="976"/>
          <x v="976"/>
          <x v="976"/>
          <x v="977"/>
          <x v="976"/>
          <x v="976"/>
          <x v="976"/>
          <x v="977"/>
          <x v="976"/>
          <x v="976"/>
          <x v="977"/>
          <x v="977"/>
          <x v="976"/>
          <x v="977"/>
          <x v="976"/>
          <x v="977"/>
          <x v="977"/>
          <x v="976"/>
          <x v="976"/>
          <x v="976"/>
          <x v="976"/>
          <x v="977"/>
          <x v="977"/>
          <x v="976"/>
          <x v="976"/>
          <x v="976"/>
          <x v="976"/>
          <x v="977"/>
          <x v="976"/>
          <x v="976"/>
          <x v="977"/>
          <x v="977"/>
          <x v="976"/>
          <x v="976"/>
          <x v="977"/>
          <x v="976"/>
          <x v="976"/>
          <x v="977"/>
          <x v="977"/>
          <x v="976"/>
          <x v="976"/>
          <x v="976"/>
          <x v="976"/>
          <x v="977"/>
          <x v="977"/>
          <x v="976"/>
          <x v="976"/>
          <x v="976"/>
          <x v="977"/>
          <x v="977"/>
          <x v="976"/>
          <x v="977"/>
          <x v="977"/>
          <x v="977"/>
          <x v="977"/>
          <x v="976"/>
          <x v="976"/>
          <x v="976"/>
          <x v="976"/>
          <x v="976"/>
          <x v="976"/>
          <x v="977"/>
          <x v="976"/>
          <x v="977"/>
          <x v="977"/>
          <x v="977"/>
          <x v="977"/>
          <x v="977"/>
          <x v="977"/>
          <x v="976"/>
          <x v="976"/>
        </discretePr>
        <groupItems count="979">
          <n v="31.117928240739275"/>
          <n v="16.299687500002619"/>
          <n v="6.9304166666697711"/>
          <n v="31.346504629633273"/>
          <n v="44.41174768518249"/>
          <n v="36.174895833333721"/>
          <n v="25.556157407409046"/>
          <n v="18.451180555552128"/>
          <n v="45.432743055549508"/>
          <n v="15.421296296299261"/>
          <n v="26.859942129631236"/>
          <n v="32.998576388898073"/>
          <n v="41.538460648152977"/>
          <n v="23.708171296297223"/>
          <n v="30.910555555557949"/>
          <n v="19.952685185184237"/>
          <n v="30.209652777775773"/>
          <n v="30.983101851852552"/>
          <n v="38.955347222217824"/>
          <n v="14.367534722223354"/>
          <n v="14.117777777784795"/>
          <n v="31.639166666660458"/>
          <n v="19.098182870373421"/>
          <n v="23.295451388890797"/>
          <n v="26.428078703698702"/>
          <n v="32.103182870370802"/>
          <n v="19.98980324074364"/>
          <n v="78.409212962964375"/>
          <n v="52.97943287036469"/>
          <n v="3.9675115740683395"/>
          <n v="14.863553240749752"/>
          <n v="74.041666666656965"/>
          <n v="9.5307523148221662"/>
          <n v="61"/>
          <n v="46.134456018509809"/>
          <n v="28.01693287037051"/>
          <n v="66.462488425924676"/>
          <n v="36.184328703704523"/>
          <n v="20.041666666664241"/>
          <n v="23.34645833333343"/>
          <n v="18.275231481486117"/>
          <n v="34.299618055549217"/>
          <n v="24.04030092593166"/>
          <n v="7.8665740740761976"/>
          <n v="45.958333333335759"/>
          <n v="89.956666666665114"/>
          <n v="29.889050925929041"/>
          <n v="15.722800925927004"/>
          <n v="36.134675925924967"/>
          <n v="30.493784722217242"/>
          <n v="27.929027777783631"/>
          <n v="15.162488425921765"/>
          <n v="45.041666666671517"/>
          <n v="29.922175925930787"/>
          <n v="29.798402777771116"/>
          <n v="33.409756944442051"/>
          <n v="44.017662037033006"/>
          <n v="30.950219907412247"/>
          <n v="57.182384259256651"/>
          <n v="42.994675925918273"/>
          <n v="30.161226851851097"/>
          <n v="42.041666666671517"/>
          <n v="43"/>
          <n v="32.86069444444729"/>
          <n v="34.038726851853426"/>
          <n v="29.249965277776937"/>
          <n v="16.958333333328483"/>
          <n v="39.80042824074917"/>
          <n v="57.374745370369055"/>
          <n v="30.020439814805286"/>
          <n v="24.05651620370918"/>
          <n v="28.332199074073287"/>
          <n v="42.026620370364981"/>
          <n v="29.946481481478259"/>
          <n v="29.143611111110658"/>
          <n v="29.993680555548053"/>
          <n v="42.769189814811398"/>
          <n v="49.958333333328483"/>
          <n v="31.964293981480296"/>
          <n v="41.193634259252576"/>
          <n v="58.34053240740468"/>
          <n v="29.997106481481751"/>
          <n v="48.729120370371675"/>
          <n v="52.915520833339542"/>
          <n v="20.412500000005821"/>
          <n v="19.389699074075907"/>
          <n v="39.972233796295768"/>
          <n v="36.547754629631527"/>
          <n v="79.812268518515339"/>
          <n v="32.004097222219571"/>
          <n v="63.503263888887886"/>
          <n v="30.130671296297805"/>
          <n v="45.660428240742476"/>
          <n v="49.736064814816928"/>
          <n v="41.598726851858373"/>
          <n v="85.985567129624542"/>
          <n v="45.041666666664241"/>
          <n v="50.300115740741603"/>
          <n v="29.233090277775773"/>
          <n v="60.883668981485243"/>
          <n v="34.378599537041737"/>
          <n v="33.839861111104256"/>
          <n v="85.646377314813435"/>
          <n v="36.996620370366145"/>
          <n v="19.497638888889924"/>
          <n v="44.958333333335759"/>
          <n v="30.888680555552128"/>
          <n v="49.963460648148612"/>
          <n v="18.231643518520286"/>
          <n v="32.362743055557075"/>
          <n v="35.582245370365854"/>
          <n v="59.995266203703068"/>
          <n v="35.437951388885267"/>
          <n v="59.411481481482042"/>
          <n v="38.988460648150067"/>
          <n v="14.900196759263054"/>
          <n v="41.112824074072705"/>
          <n v="44.438032407408173"/>
          <n v="33.284062500002619"/>
          <n v="87.494340277778974"/>
          <n v="29.407025462962338"/>
          <n v="28.011273148149485"/>
          <n v="33.641365740739275"/>
          <n v="27.098043981473893"/>
          <n v="30.220046296301007"/>
          <n v="23.69991898148146"/>
          <n v="31.650196759263054"/>
          <n v="41.65304398148146"/>
          <n v="38.10929398148437"/>
          <n v="31.179224537045229"/>
          <n v="56.285995370373712"/>
          <n v="30.205937499995343"/>
          <n v="18.286365740743349"/>
          <n v="30.387210648150358"/>
          <n v="44.126226851847605"/>
          <n v="38.099895833336632"/>
          <n v="39.958333333343035"/>
          <n v="31.041666666664241"/>
          <n v="28.764803240745096"/>
          <n v="22.146180555559113"/>
          <n v="44.234722222216078"/>
          <n v="21.789456018515921"/>
          <n v="45.062314814815181"/>
          <n v="30.306342592593865"/>
          <n v="39.630347222220735"/>
          <n v="40.089768518519122"/>
          <n v="41.735752314816636"/>
          <n v="30.041574074079108"/>
          <n v="24.422592592585715"/>
          <n v="34.510219907409919"/>
          <n v="30.573402777779847"/>
          <n v="31.894560185188311"/>
          <n v="29.998715277775773"/>
          <n v="30.407743055555329"/>
          <n v="35.987962962964957"/>
          <n v="42.379120370365854"/>
          <n v="30.624224537037662"/>
          <n v="30.509872685186565"/>
          <n v="21.041666666671517"/>
          <n v="46.986562500002037"/>
          <n v="29.333078703697538"/>
          <n v="34.08684027777781"/>
          <n v="32.032361111116188"/>
          <n v="24.648124999999709"/>
          <n v="11.218981481477385"/>
          <n v="13.881944444452529"/>
          <n v="28.149942129624833"/>
          <n v="73.306226851847896"/>
          <n v="33.041666666664241"/>
          <n v="30.83413194444438"/>
          <n v="45.018958333334012"/>
          <n v="21.471516203710053"/>
          <n v="31.624131944445253"/>
          <n v="59.992847222223645"/>
          <n v="49.998969907406718"/>
          <n v="35.190960648149485"/>
          <n v="26.710069444437977"/>
          <n v="41.041666666671517"/>
          <n v="30.99958333333052"/>
          <n v="23.294386574074451"/>
          <n v="53.17054398147593"/>
          <n v="42"/>
          <n v="54.978842592594447"/>
          <n v="59.041770833326154"/>
          <n v="59.568738425921765"/>
          <n v="45.041666666656965"/>
          <n v="44.637673611112405"/>
          <n v="29.999259259260725"/>
          <n v="40.041666666671517"/>
          <n v="12.529571759252576"/>
          <n v="44.469398148146865"/>
          <n v="36.536770833328774"/>
          <n v="19.349733796298096"/>
          <n v="58.999872685191804"/>
          <n v="23.010196759263636"/>
          <n v="55.609062499999709"/>
          <n v="60.041666666656965"/>
          <n v="30.987604166664823"/>
          <n v="29.999999999992724"/>
          <n v="36.961400462969323"/>
          <n v="23.82358796295739"/>
          <n v="45.974432870367309"/>
          <n v="30.710879629630654"/>
          <n v="32.997465277774609"/>
          <n v="59.651493055549508"/>
          <n v="29.595821759263345"/>
          <n v="29"/>
          <n v="31.659004629618721"/>
          <n v="29.993865740732872"/>
          <n v="28.999097222229466"/>
          <n v="15.538020833322662"/>
          <n v="55"/>
          <n v="42.375706018516212"/>
          <n v="37"/>
          <n v="32.589247685187729"/>
          <n v="33.630555555559113"/>
          <n v="33.473935185189475"/>
          <n v="30.988148148149776"/>
          <n v="29.360370370370219"/>
          <n v="35.65172453703417"/>
          <n v="36.539849537039117"/>
          <n v="42.615266203705687"/>
          <n v="33.152256944449618"/>
          <n v="37.18115740740177"/>
          <n v="55.029756944437395"/>
          <n v="41.781909722223645"/>
          <n v="33.045578703698993"/>
          <n v="40.041666666656965"/>
          <n v="33.341354166666861"/>
          <n v="31.403854166666861"/>
          <n v="30.349432870367309"/>
          <n v="41.868645833339542"/>
          <n v="50.454317129631818"/>
          <n v="31.04374999999709"/>
          <n v="30.99761574074364"/>
          <n v="19.473379629627743"/>
          <n v="17.558020833334012"/>
          <n v="30.603541666670935"/>
          <n v="25.165682870370802"/>
          <n v="18.123043981482624"/>
          <n v="30.90533564814541"/>
          <n v="20.036840277767624"/>
          <n v="30.423414351847896"/>
          <n v="60.958333333335759"/>
          <n v="17.391550925924093"/>
          <n v="50.109039351853426"/>
          <n v="34.223090277781012"/>
          <n v="37.522627314814599"/>
          <n v="29.482581018513883"/>
          <n v="39.142951388887013"/>
          <n v="57.601689814815472"/>
          <n v="38.159166666671808"/>
          <n v="18.146527777775191"/>
          <n v="33.468680555553874"/>
          <n v="15.466388888889924"/>
          <n v="55.597488425926713"/>
          <n v="42.594606481485243"/>
          <n v="29.99901620370656"/>
          <n v="31.172592592592991"/>
          <n v="46.147870370368764"/>
          <n v="26.091689814813435"/>
          <n v="17.060347222221026"/>
          <n v="50.135277777779265"/>
          <n v="35.454733796286746"/>
          <n v="33.107106481482333"/>
          <n v="22.059236111112114"/>
          <n v="52.56398148147855"/>
          <n v="15.00971064814803"/>
          <n v="31.399965277778392"/>
          <n v="53.60797453703708"/>
          <n v="7.8261458333290648"/>
          <n v="9.1989120370417368"/>
          <n v="30.366412037037662"/>
          <n v="34.245312499995634"/>
          <n v="36.048865740740439"/>
          <n v="20.958333333328483"/>
          <n v="26.352233796293149"/>
          <n v="12.632615740738402"/>
          <n v="59.66718750000291"/>
          <n v="33.343148148152977"/>
          <n v="42.667152777779847"/>
          <n v="34.573576388887886"/>
          <n v="17.075462962959136"/>
          <n v="38.523009259261016"/>
          <n v="39.960000000006403"/>
          <n v="14.191493055557657"/>
          <n v="27.958333333335759"/>
          <n v="32.379895833328192"/>
          <n v="59.942673611119972"/>
          <n v="11.069502314814599"/>
          <n v="59.479675925933407"/>
          <n v="30.212060185185692"/>
          <n v="30.17976851851563"/>
          <n v="22.309050925927295"/>
          <n v="37.9940046296324"/>
          <n v="60.102245370369928"/>
          <n v="59.302245370374294"/>
          <n v="35.496701388889051"/>
          <n v="86.966631944444089"/>
          <n v="25.29368055555824"/>
          <n v="45.987800925926422"/>
          <n v="51.680300925931078"/>
          <n v="25.304629629630654"/>
          <n v="45.406076388891961"/>
          <n v="31.476388888884685"/>
          <n v="31.528078703704523"/>
          <n v="38.354930555557075"/>
          <n v="31.160532407404389"/>
          <n v="29.924421296294895"/>
          <n v="50.137581018519995"/>
          <n v="41.981643518520286"/>
          <n v="34.556689814809943"/>
          <n v="29.51291666666657"/>
          <n v="43.809155092596484"/>
          <n v="39.068773148144828"/>
          <n v="33.999421296291985"/>
          <n v="52.126319444440014"/>
          <n v="31.041666666656965"/>
          <n v="21.404826388890797"/>
          <n v="41.958333333328483"/>
          <n v="46.097974537042319"/>
          <n v="38"/>
          <n v="32.149236111115897"/>
          <n v="36.987118055556493"/>
          <n v="29.425254629633855"/>
          <n v="35.373981481490773"/>
          <n v="31.203182870369346"/>
          <n v="29.990624999991269"/>
          <n v="54.232638888890506"/>
          <n v="25.02861111110542"/>
          <n v="33.243425925917109"/>
          <n v="52.694560185183946"/>
          <n v="24.725925925929914"/>
          <n v="29.777314814818965"/>
          <n v="30.035069444442343"/>
          <n v="29.565115740741021"/>
          <n v="8.2591203703705105"/>
          <n v="42.041666666664241"/>
          <n v="56.294884259259561"/>
          <n v="27.999351851845859"/>
          <n v="29.96309027778625"/>
          <n v="22.914687500000582"/>
          <n v="33.958333333335759"/>
          <n v="45.205960648141627"/>
          <n v="54.204085648147156"/>
          <n v="31.999259259260725"/>
          <n v="31.884375000001455"/>
          <n v="22.385856481472729"/>
          <n v="25.223310185181617"/>
          <n v="42.720509259255778"/>
          <n v="56.926145833334886"/>
          <n v="44.04218750000291"/>
          <n v="30.064826388887013"/>
          <n v="41.099039351851388"/>
          <n v="59.764953703706851"/>
          <n v="32.041666666671517"/>
          <n v="30.627847222225682"/>
          <n v="26.985902777771116"/>
          <n v="40.203877314808778"/>
          <n v="59.594780092593282"/>
          <n v="13"/>
          <n v="13.904537037036789"/>
          <n v="30.929803240738693"/>
          <n v="30.681226851855172"/>
          <n v="18.041666666664241"/>
          <n v="54.522013888898073"/>
          <n v="18.868425925924385"/>
          <n v="19.304594907414867"/>
          <n v="32.301516203704523"/>
          <n v="33.082465277781012"/>
          <n v="31.855057870372548"/>
          <n v="60.027164351849933"/>
          <n v="30.584560185183364"/>
          <n v="35.505949074075033"/>
          <n v="44.460266203699575"/>
          <n v="32.785729166658712"/>
          <n v="29.986423611117061"/>
          <n v="22.933194444442051"/>
          <n v="16.091493055559113"/>
          <n v="32.344016203700448"/>
          <n v="30.462962962963502"/>
          <n v="27.524444444439723"/>
          <n v="30.446215277785086"/>
          <n v="34.166886574072123"/>
          <n v="30.372499999997672"/>
          <n v="30.206863425926713"/>
          <n v="50.099907407413411"/>
          <n v="47"/>
          <n v="7.9865277777789743"/>
          <n v="58.870405092588044"/>
          <n v="22.411574074074451"/>
          <n v="15.388634259259561"/>
          <n v="60.995706018518831"/>
          <n v="31.049502314817801"/>
          <n v="35.634108796301007"/>
          <n v="56.586273148146574"/>
          <n v="48.958333333335759"/>
          <n v="32.19532407407678"/>
          <n v="34.957523148143082"/>
          <n v="30.176944444450783"/>
          <n v="69.42153935184615"/>
          <n v="49.46241898147855"/>
          <n v="28.528171296296932"/>
          <n v="90"/>
          <n v="30.732465277775191"/>
          <n v="23.449201388888469"/>
          <n v="29.063564814816345"/>
          <n v="35.543425925934571"/>
          <n v="52.347847222219571"/>
          <n v="14.854571759256942"/>
          <n v="29.267986111110076"/>
          <n v="34.589745370372839"/>
          <n v="30.889942129637348"/>
          <n v="58.639548611114151"/>
          <n v="36.958391203705105"/>
          <n v="51.587662037039991"/>
          <n v="34.882083333330229"/>
          <n v="30.161979166667152"/>
          <n v="29.287071759259561"/>
          <n v="62"/>
          <n v="18.48857638888876"/>
          <n v="60.000000000007276"/>
          <n v="21.954745370370802"/>
          <n v="22.320532407407882"/>
          <n v="55.818738425921765"/>
          <n v="31.266261574070086"/>
          <n v="26.061608796291694"/>
          <n v="33.913356481483788"/>
          <n v="44.556967592594447"/>
          <n v="42.980023148149485"/>
          <n v="29.970254629632109"/>
          <n v="34.888043981482042"/>
          <n v="52.983715277783631"/>
          <n v="30.315810185187729"/>
          <n v="13.041666666671517"/>
          <n v="40.832465277773736"/>
          <n v="20.85789351852145"/>
          <n v="36.675937500003783"/>
          <n v="29.708344907405262"/>
          <n v="30.289143518522906"/>
          <n v="48"/>
          <n v="21.049305555556202"/>
          <n v="54.896064814813144"/>
          <n v="30.461111111108039"/>
          <n v="28.520879629628325"/>
          <n v="58.092615740737529"/>
          <n v="33.354699074072414"/>
          <n v="30.390601851853717"/>
          <n v="41.036273148143664"/>
          <n v="32.484687500000291"/>
          <n v="59.50921296296292"/>
          <n v="14.420729166668025"/>
          <n v="16.774317129631527"/>
          <n v="22.469027777769952"/>
          <n v="58.417789351857209"/>
          <n v="58.937928240738984"/>
          <n v="29.929016203706851"/>
          <n v="42.178912037037662"/>
          <n v="28.374074074075907"/>
          <n v="27.698564814811107"/>
          <n v="37.39070601851563"/>
          <n v="58.889942129630072"/>
          <n v="29.424247685186856"/>
          <n v="30.116990740731126"/>
          <n v="30.683414351849933"/>
          <n v="28.174270833333139"/>
          <n v="36.308877314819256"/>
          <n v="31.248657407406427"/>
          <n v="49"/>
          <n v="30.26710648147855"/>
          <n v="32.32261574074073"/>
          <n v="24.149710648147448"/>
          <n v="49.163923611115024"/>
          <n v="29.087604166670644"/>
          <n v="36.434872685189475"/>
          <n v="30.044953703698411"/>
          <n v="41.961296296292858"/>
          <n v="34.001458333332266"/>
          <n v="20.477222222223645"/>
          <n v="23.094537037031841"/>
          <n v="59.110659722224227"/>
          <n v="20.041666666671517"/>
          <n v="69.468564814815181"/>
          <n v="31.469803240739566"/>
          <n v="28.999953703707433"/>
          <n v="15.063136574077362"/>
          <n v="24.966215277774609"/>
          <n v="40.16594907407125"/>
          <n v="24.017465277778683"/>
          <n v="57.098923611112696"/>
          <n v="21.562870370369637"/>
          <n v="30.591678240736655"/>
          <n v="59.968495370369055"/>
          <n v="28.79226851851854"/>
          <n v="44.158657407402643"/>
          <n v="42.660682870373421"/>
          <n v="39.958333333328483"/>
          <n v="9.2787847222207347"/>
          <n v="89.958333333335759"/>
          <n v="32.395532407412247"/>
          <n v="53.332071759265091"/>
          <n v="59.727210648154141"/>
          <n v="41.201145833329065"/>
          <n v="33.127453703702486"/>
          <n v="53.559317129635019"/>
          <n v="40.037800925929332"/>
          <n v="33.500590277777519"/>
          <n v="30.453298611115315"/>
          <n v="27.324583333334886"/>
          <n v="38.059479166666279"/>
          <n v="43.07999999999447"/>
          <n v="56.233796296299261"/>
          <n v="45.205231481479132"/>
          <n v="13.851678240738693"/>
          <n v="32.307372685187147"/>
          <n v="33.390277777783922"/>
          <n v="38.375381944439141"/>
          <n v="28.586562500000582"/>
          <n v="31.222106481480296"/>
          <n v="42.876956018517376"/>
          <n v="44.404189814820711"/>
          <n v="31.475543981483497"/>
          <n v="27.220393518524361"/>
          <n v="50.236122685178998"/>
          <n v="30.685578703705687"/>
          <n v="30.185648148144537"/>
          <n v="46.439733796294604"/>
          <n v="59.842175925921765"/>
          <n v="48.96199074073229"/>
          <n v="33.796932870369346"/>
          <n v="32.340185185195878"/>
          <n v="32.848067129627452"/>
          <n v="30.913055555545725"/>
          <n v="29.521828703698702"/>
          <n v="34.010254629632982"/>
          <n v="23.940046296294895"/>
          <n v="30.095023148154723"/>
          <n v="11.649930555562605"/>
          <n v="41.254930555558531"/>
          <n v="45.950370370381279"/>
          <n v="29.92285879629344"/>
          <n v="20.184745370381279"/>
          <n v="43.597118055557075"/>
          <n v="37.045960648152686"/>
          <n v="56.42459490741021"/>
          <n v="54.530358796284418"/>
          <n v="13.718148148152977"/>
          <n v="59.524525462955353"/>
          <n v="12.22020833332499"/>
          <n v="58.958333333328483"/>
          <n v="31.99803240741312"/>
          <n v="22.240335648151813"/>
          <n v="35.823634259257233"/>
          <n v="29.906631944439141"/>
          <n v="29.18946759258688"/>
          <n v="36.815729166672099"/>
          <n v="29.98445601851563"/>
          <n v="19.958333333328483"/>
          <n v="42.405648148145701"/>
          <n v="31.486805555556202"/>
          <n v="30.865104166667152"/>
          <n v="37.259930555563187"/>
          <n v="29.377997685194714"/>
          <n v="31.846435185187147"/>
          <n v="23.443402777775191"/>
          <n v="31.946087962962338"/>
          <n v="59.732986111106584"/>
          <n v="27.915474537046975"/>
          <n v="59.628854166672681"/>
          <n v="35.995347222225973"/>
          <n v="20.172604166662495"/>
          <n v="32.01701388888614"/>
          <n v="48.829039351847314"/>
          <n v="32.288622685184237"/>
          <n v="28.338460648148612"/>
          <n v="19.111458333332848"/>
          <n v="33.362210648148903"/>
          <n v="33.617581018515921"/>
          <n v="38.151458333333721"/>
          <n v="14.871550925920019"/>
          <n v="63.502916666671808"/>
          <n v="20.134976851848478"/>
          <n v="37.228564814809943"/>
          <n v="46.81974537037604"/>
          <n v="52.920173611113569"/>
          <n v="24.553414351852552"/>
          <n v="28.822743055556202"/>
          <n v="29.082060185188311"/>
          <n v="28.958333333343035"/>
          <n v="33.042453703703359"/>
          <n v="35.301678240743058"/>
          <n v="32.822800925925549"/>
          <n v="18.095694444440596"/>
          <n v="30.967685185183655"/>
          <n v="45.451921296298678"/>
          <n v="16.224016203705105"/>
          <n v="22.291597222218115"/>
          <n v="35.557025462963793"/>
          <n v="27.54408564815094"/>
          <n v="29.998506944451947"/>
          <n v="43.984756944453693"/>
          <n v="14.991516203706851"/>
          <n v="28.082627314812271"/>
          <n v="40.35888888889167"/>
          <n v="28.053530092591245"/>
          <n v="22.098518518519995"/>
          <n v="27.063703703708597"/>
          <n v="15.346076388887013"/>
          <n v="13.253368055557075"/>
          <n v="36.341192129628325"/>
          <n v="37.275104166663368"/>
          <n v="30.359606481477385"/>
          <n v="16.046979166669189"/>
          <n v="30.948715277780138"/>
          <n v="38.658645833333139"/>
          <n v="37.331249999995634"/>
          <n v="54.105451388888469"/>
          <n v="28.925173611110949"/>
          <n v="46.627592592587462"/>
          <n v="32.51989583332761"/>
          <n v="41.154398148144537"/>
          <n v="39.971331018517958"/>
          <n v="21.952430555553292"/>
          <n v="31.041666666671517"/>
          <n v="31.66596064814803"/>
          <n v="38.568703703713254"/>
          <n v="46.115740740737238"/>
          <n v="33.066064814811398"/>
          <n v="36.74761574074364"/>
          <n v="22.279884259260143"/>
          <n v="29.259594907402061"/>
          <n v="31.623657407399151"/>
          <n v="14.83273148148146"/>
          <n v="27.353263888893707"/>
          <n v="66.328865740739275"/>
          <n v="36.041666666671517"/>
          <n v="33.599849537029513"/>
          <n v="31.109317129630654"/>
          <n v="36.863611111111823"/>
          <n v="34.15805555555562"/>
          <n v="45.430034722223354"/>
          <n v="36.994143518517376"/>
          <n v="37.712349537046975"/>
          <n v="29.642662037033006"/>
          <n v="55.160266203703941"/>
          <n v="45.416585648155888"/>
          <n v="32.478923611110076"/>
          <n v="29.768692129633564"/>
          <n v="15.041666666664241"/>
          <n v="54.030821759261016"/>
          <n v="29.096412037033588"/>
          <n v="35.430289351854299"/>
          <n v="29.492557870376913"/>
          <n v="39.462615740732872"/>
          <n v="39.313495370370219"/>
          <n v="36.135150462963793"/>
          <n v="57.832453703704232"/>
          <n v="30.081099537041155"/>
          <n v="41.050752314811689"/>
          <n v="31.457847222227429"/>
          <n v="30.537129629628907"/>
          <n v="36.45125000000553"/>
          <n v="48.510671296302462"/>
          <n v="34.104976851849642"/>
          <n v="15.407465277778101"/>
          <n v="13.406435185184819"/>
          <n v="15.331006944448745"/>
          <n v="30.925532407403807"/>
          <n v="12.377858796302462"/>
          <n v="26.98750000000291"/>
          <n v="27.536701388889924"/>
          <n v="66.844618055554747"/>
          <n v="62.39201388888614"/>
          <n v="14.148043981484079"/>
          <n v="53.866122685183655"/>
          <n v="48.180150462969323"/>
          <n v="38.193761574075324"/>
          <n v="47.904953703698993"/>
          <n v="34.975046296298387"/>
          <n v="39.421550925930205"/>
          <n v="32.351354166668898"/>
          <n v="51.26018518517958"/>
          <n v="30.448217592595029"/>
          <n v="30.608090277775773"/>
          <n v="3"/>
          <n v="35.251215277778101"/>
          <n v="31.473344907411956"/>
          <n v="29.842858796284418"/>
          <n v="13.976377314815181"/>
          <n v="36.468252314807614"/>
          <n v="28.956875000003492"/>
          <n v="35.122210648143664"/>
          <n v="14.128472222226264"/>
          <n v="34.665925925932243"/>
          <n v="28.107129629628616"/>
          <n v="30.801712962966121"/>
          <n v="30.804375000006985"/>
          <n v="27.499212962968159"/>
          <n v="59.284421296295477"/>
          <n v="11.478657407409628"/>
          <n v="57.667245370364981"/>
          <n v="22.505960648151813"/>
          <n v="33.294247685182199"/>
          <n v="22.573703703703359"/>
          <n v="10.55656249999447"/>
          <n v="22.187696759261598"/>
          <n v="30.33322916666657"/>
          <n v="28.124131944452529"/>
          <n v="30.408773148148612"/>
          <n v="35.502418981479423"/>
          <n v="26.297442129631236"/>
          <n v="32.33092592592584"/>
          <n v="20.621076388895744"/>
          <n v="40.329363425924385"/>
          <n v="36.209560185183364"/>
          <n v="35.550775462957972"/>
          <n v="6.3739583333372138"/>
          <n v="12.035347222226846"/>
          <n v="31.041469907402643"/>
          <n v="35.021655092583387"/>
          <n v="34.414837962962338"/>
          <n v="16.542662037041737"/>
          <n v="17.208425925920892"/>
          <n v="25.211840277785086"/>
          <n v="24.503900462957972"/>
          <n v="20.046608796299552"/>
          <n v="24.958333333343035"/>
          <n v="34.24853009259823"/>
          <n v="18.359965277784795"/>
          <n v="61.998877314814308"/>
          <n v="28.369849537033588"/>
          <n v="28.202384259260725"/>
          <n v="18.922581018516212"/>
          <n v="42.975231481483206"/>
          <n v="78.454513888893416"/>
          <n v="34.189606481479132"/>
          <n v="25.45765046296583"/>
          <n v="34.123738425929332"/>
          <n v="33.423217592593573"/>
          <n v="41.391770833331975"/>
          <n v="25.054722222223063"/>
          <n v="29.999942129630654"/>
          <n v="28.078749999993306"/>
          <n v="31.325486111112696"/>
          <n v="77.041550925925549"/>
          <n v="31.666099537040282"/>
          <n v="31.522291666668025"/>
          <n v="51.674212962956517"/>
          <n v="30.100196759260143"/>
          <n v="21.092708333329938"/>
          <n v="30.061828703706851"/>
          <n v="30.532766203708888"/>
          <n v="20.506134259259852"/>
          <n v="49.999016203699284"/>
          <n v="34.983611111107166"/>
          <n v="56.096111111110076"/>
          <n v="24.057777777779847"/>
          <n v="40.221932870364981"/>
          <n v="29.958113425920601"/>
          <n v="31.262592592596775"/>
          <n v="28.251539351847896"/>
          <n v="22.674444444448454"/>
          <n v="30.869421296294604"/>
          <n v="39.470833333340124"/>
          <n v="57.887233796296641"/>
          <n v="15.005682870367309"/>
          <n v="36.817986111112987"/>
          <n v="48.78486111111124"/>
          <n v="21.082013888888469"/>
          <n v="31.696840277785668"/>
          <n v="5.9172106481564697"/>
          <n v="38.060231481482333"/>
          <n v="29.114583333328483"/>
          <n v="34.919930555559404"/>
          <n v="33.99135416666104"/>
          <n v="33.112303240741312"/>
          <n v="39.680266203700739"/>
          <n v="28.911377314812853"/>
          <n v="13.83413194444438"/>
          <n v="36.054155092599103"/>
          <n v="70.928240740737238"/>
          <n v="59.628993055550382"/>
          <n v="33.041666666671517"/>
          <n v="10.356550925927877"/>
          <n v="16.237800925919146"/>
          <n v="51.430000000000291"/>
          <n v="48.101423611115024"/>
          <n v="29.97976851851854"/>
          <n v="22.577905092592118"/>
          <n v="55.958333333335759"/>
          <n v="46.205729166656965"/>
          <n v="22.045833333329938"/>
          <n v="32.380127314812853"/>
          <n v="28.116504629630072"/>
          <n v="18.414918981485243"/>
          <n v="18.623807870360906"/>
          <n v="32.336747685185401"/>
          <n v="22.485949074078235"/>
          <n v="29.99950231481489"/>
          <n v="51.549629629625997"/>
          <n v="30.697673611110076"/>
          <n v="38.73938657407416"/>
          <n v="31.017384259263054"/>
          <n v="34.882662037038244"/>
          <n v="27.349780092597939"/>
          <n v="24.559988425920892"/>
          <n v="34.950578703705105"/>
          <n v="56.531643518523197"/>
          <n v="28.614525462966412"/>
          <n v="31.087696759263054"/>
          <n v="31.722615740734909"/>
          <n v="32.943703703705978"/>
          <n v="59.217719907406718"/>
          <n v="48.685428240729379"/>
          <n v="29.798576388886431"/>
          <n v="51.875162037038535"/>
          <n v="14.263784722228593"/>
          <n v="40.141574074077653"/>
          <n v="43.208657407405553"/>
          <n v="41.198287037041155"/>
          <n v="39.409895833334303"/>
          <n v="33.621828703704523"/>
          <n v="28.499861111115024"/>
          <n v="37.002731481479714"/>
          <n v="26.574027777773154"/>
          <n v="36.87451388889167"/>
          <n v="25.041666666656965"/>
          <n v="27.311203703706269"/>
          <n v="30.135046296294604"/>
          <n v="22.426921296297223"/>
          <n v="17.012465277781303"/>
          <n v="30.042962962965248"/>
          <n v="35.750289351854008"/>
          <n v="31.514733796291694"/>
          <n v="27.967048611106293"/>
          <n v="39.103148148155014"/>
          <n v="33.133645833331684"/>
          <n v="29.002233796294604"/>
          <n v="34.26554398148437"/>
          <n v="37.110659722224227"/>
          <n v="42.016840277778101"/>
          <n v="30.069027777775773"/>
          <n v="21.365856481483206"/>
          <n v="29.406261574069504"/>
          <n v="26.574884259258397"/>
          <n v="32.377314814810234"/>
          <n v="31.006134259252576"/>
          <n v="30.976585648153559"/>
          <n v="30.958333333335759"/>
          <n v="42.958333333328483"/>
          <n v="28.996030092595902"/>
          <n v="29.508067129630945"/>
          <n v="35.016192129631236"/>
          <n v="31.853842592594447"/>
          <n v="30.172106481477385"/>
          <n v="36.687962962962047"/>
          <n v="28.30328703703708"/>
          <n v="28.36174768517958"/>
          <n v="30.247708333328774"/>
          <n v="57.640949074069795"/>
          <n v="32.191805555557949"/>
          <n v="30.247083333335468"/>
          <n v="30.712384259262762"/>
          <n v="42.873993055553001"/>
          <n v="20.430763888885849"/>
          <n v="31.483831018515048"/>
          <n v="11.933506944449618"/>
          <n v="29.499641203699866"/>
          <n v="49.176620370373712"/>
          <n v="14.972465277780429"/>
          <n v="29.609143518522615"/>
          <n v="28.539016203707433"/>
          <n v="24.964317129633855"/>
          <n v="31.293553240735491"/>
          <n v="58.124907407400315"/>
          <n v="12.5569097222251"/>
          <n v="33.232499999998254"/>
          <n v="20.041909722225682"/>
          <n v="49.153854166666861"/>
          <n v="31.476400462968741"/>
          <n v="19.958333333343035"/>
          <n v="19.192962962973979"/>
          <n v="28.692696759258979"/>
          <n v="22.187245370369055"/>
          <n v="17.473923611112696"/>
          <n v="27.990405092597939"/>
          <n v="14.343055555553292"/>
          <n v="13.922800925924093"/>
          <n v="31.400046296294022"/>
          <n v="27.488703703704232"/>
          <n v="28.084722222221899"/>
          <n v="15.43937499999447"/>
          <n v="42.618333333331975"/>
          <n v="27.291435185186856"/>
          <n v="35.630451388889924"/>
          <n v="28.157256944439723"/>
          <n v="28.482094907405553"/>
          <n v="30.630613425928459"/>
          <n v="35.714074074072414"/>
          <n v="74.314432870371093"/>
          <n v="26.538217592591536"/>
          <n v="4.1664236111100763"/>
          <n v="27.047465277777519"/>
          <n v="29.399699074070668"/>
          <n v="43.563726851847605"/>
          <n v="28.989097222227429"/>
          <n v="29.995902777780429"/>
          <n v="51.404247685190057"/>
          <n v="37.211643518516212"/>
          <n v="29.214212962964666"/>
          <n v="31.160810185188893"/>
          <n v="17.516886574070668"/>
          <n v="14.383078703707724"/>
          <n v="58.120833333334303"/>
          <n v="29.644930555557949"/>
          <n v="29.059594907412247"/>
          <n v="30.997835648144246"/>
          <n v="31.540011574070377"/>
          <n v="37.297314814815763"/>
          <n v="30.256932870375749"/>
          <n v="21.079849537032715"/>
          <n v="48.219571759254904"/>
          <n v="29.947025462963211"/>
          <n v="31.174641203702777"/>
          <n v="54.48939814815094"/>
          <n v="22.487546296295477"/>
          <n v="8.1754629629722331"/>
          <n v="5.0416666666715173"/>
          <n v="44.976168981491355"/>
          <n v="59.985243055547471"/>
          <n v="30.113217592595902"/>
          <n v="29.911331018520286"/>
          <n v="58.395763888882357"/>
          <n v="29.99028935185197"/>
          <n v="58.613842592589208"/>
          <n v="24.412534722228884"/>
          <n v="43.418206018526689"/>
          <n v="47.999606481484079"/>
          <n v="59.955486111110076"/>
          <n v="17.581261574072414"/>
          <n v="40.892048611101927"/>
          <n v="27.965891203704814"/>
          <n v="31.557847222225973"/>
          <n v="20.542870370365563"/>
          <n v="31.038796296299552"/>
          <n v="28.35106481481489"/>
          <n v="40.072511574078817"/>
          <n v="29.175925925927004"/>
          <n v="37.326423611113569"/>
          <n v="30.736828703709762"/>
          <n v="53.491469907399733"/>
          <n v="19.182037037026021"/>
          <n v="14.18799768518511"/>
          <n v="14.14291666666395"/>
          <n v="20.633032407407882"/>
          <n v="33.083715277782176"/>
          <n v="27.224039351858664"/>
          <n v="37.673865740740439"/>
          <n v="22.055312499993306"/>
          <n v="32.617766203693463"/>
          <n v="29.096099537026021"/>
          <n v="24.526388888894871"/>
          <n v="35.780219907406718"/>
          <n v="28.631180555559695"/>
          <n v="27.983344907406718"/>
          <n v="43.501273148147448"/>
          <n v="32.4705671296324"/>
          <n v="55.282129629631527"/>
          <n v="29.408194444440596"/>
          <n v="21.025208333339833"/>
          <n v="1.0698495370452292"/>
          <n v="30.347152777780138"/>
          <n v="35.143287037040864"/>
          <n v="26.9769675925927"/>
          <n v="24.958333333335759"/>
          <n v="46.058692129634437"/>
          <s v="Grupo1"/>
          <s v="Grupo2"/>
          <s v="Grupo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n v="2014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n v="2016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n v="201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n v="201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n v="201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n v="2016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n v="2014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n v="2016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n v="2014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n v="2015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n v="2014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n v="2014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n v="2014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n v="201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n v="2015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n v="2014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n v="2014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n v="2015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n v="2015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n v="2015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n v="201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n v="2014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n v="201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n v="201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2016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n v="2016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n v="2015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n v="2014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n v="2015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n v="201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n v="201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n v="2014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n v="2014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n v="20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n v="201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n v="2014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n v="2014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n v="2016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n v="2014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n v="2015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n v="201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n v="2014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n v="2014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n v="2014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n v="2015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n v="20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n v="2015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n v="2015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n v="2014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n v="2015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n v="2014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n v="2013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n v="2013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n v="2013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n v="2013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n v="2014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n v="201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n v="2012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n v="2011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n v="2011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n v="2012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n v="2012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2011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n v="201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n v="2013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n v="2011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n v="2012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20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n v="2014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n v="2013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n v="2012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n v="201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n v="2015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n v="201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n v="201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n v="201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n v="201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n v="2014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n v="2013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n v="201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n v="2011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n v="2016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n v="2012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n v="2014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n v="201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n v="201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n v="2012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n v="2013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n v="2012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012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n v="201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n v="2014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011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n v="2016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n v="2012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n v="2011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n v="2013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n v="2013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n v="201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n v="2014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n v="2011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n v="2011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n v="2012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n v="2011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n v="201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n v="201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n v="2011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n v="2016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n v="2015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2016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n v="2014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015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n v="2016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n v="2015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n v="2015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n v="2016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2014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014"/>
    <x v="7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2016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n v="2014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016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015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n v="2014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2015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2015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n v="2015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201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015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n v="2015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n v="2014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2016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n v="2015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n v="2015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n v="2016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2014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n v="2014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n v="2015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n v="2015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n v="2014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n v="201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n v="20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n v="201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n v="2014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201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n v="2016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2015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n v="2014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n v="2014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2015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n v="2014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201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201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n v="201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n v="2015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n v="2014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n v="2015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n v="2016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2015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2015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n v="2014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2015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n v="2015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201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n v="2015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n v="20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2016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n v="2014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n v="2014"/>
    <x v="9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n v="2016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2017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015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2014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n v="2016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n v="201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n v="2014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2014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n v="2016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2015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n v="2015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n v="2017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n v="2014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2016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n v="2014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n v="2015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015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n v="201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n v="2016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n v="2015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016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n v="2014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201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201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n v="2015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n v="2015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n v="2016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n v="2015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n v="2015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n v="2016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n v="2015"/>
    <x v="10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n v="2014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2015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n v="2016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n v="2015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2015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2015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016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2015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016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n v="2015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2015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201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n v="2015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201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201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n v="2015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2015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n v="2016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16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2015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n v="2013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n v="201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n v="20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n v="201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n v="201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n v="2012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n v="2010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n v="201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n v="2011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n v="201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n v="201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n v="2012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n v="201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n v="2015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n v="2011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n v="2016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n v="201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n v="201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n v="201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n v="2012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n v="2011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n v="2012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n v="201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n v="201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n v="201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n v="201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n v="2011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n v="2011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n v="2013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n v="201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n v="201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n v="2012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n v="2012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n v="2012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n v="2015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n v="201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n v="2017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n v="2014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n v="2009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n v="2010"/>
    <x v="13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n v="2011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n v="2011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n v="2013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n v="2013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n v="2012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n v="201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n v="201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n v="201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n v="2013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n v="2011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n v="201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201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n v="2013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n v="2012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n v="2015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n v="2014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n v="201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n v="2011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n v="2013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n v="2012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n v="2012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n v="2013"/>
    <x v="14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n v="2011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n v="2012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n v="2011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n v="2011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n v="2013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n v="2010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n v="2012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n v="2014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n v="201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n v="2013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n v="2009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n v="2015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n v="2016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n v="201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n v="2016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n v="2015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n v="2016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n v="2017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n v="2015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n v="2015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n v="2015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n v="2013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n v="2016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n v="2015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n v="2016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n v="2015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n v="2015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n v="2015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n v="2015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n v="2016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n v="2015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n v="2017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n v="2014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n v="2016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n v="2014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n v="2015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n v="2015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n v="2015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n v="2015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n v="2016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n v="2016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n v="201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n v="2015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n v="2016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n v="2014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n v="2016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n v="2015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n v="2016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n v="2014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n v="2015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n v="2014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n v="2014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n v="201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n v="2014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n v="201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n v="2013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n v="2015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n v="201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n v="2016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n v="2012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n v="2016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n v="201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n v="201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n v="2014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n v="201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n v="2015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n v="2016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n v="20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n v="2015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n v="2012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n v="2012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n v="2014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n v="201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n v="2014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n v="2015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n v="2015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n v="2016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n v="2014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n v="2015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n v="2011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n v="2011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n v="2013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n v="2016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n v="2012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n v="2012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n v="2010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n v="201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n v="2016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n v="2014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n v="201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n v="2015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n v="2011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n v="2014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n v="2011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n v="2011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n v="2013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n v="2016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n v="2015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n v="2013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n v="2012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n v="2012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n v="201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n v="2014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n v="2013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n v="2015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n v="2013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n v="2014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n v="2015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n v="201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n v="201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n v="2012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n v="2015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2015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n v="2014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2009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n v="2013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n v="2016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n v="2015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2015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2013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n v="2013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201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201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n v="2015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2014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n v="2016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2013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201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n v="201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n v="2013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n v="2014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n v="2013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2013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20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n v="2015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n v="2014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n v="2012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n v="2013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2014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n v="201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n v="2011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n v="2014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13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201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n v="2011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n v="2016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n v="2014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n v="20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n v="2012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2012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201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n v="2013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n v="2014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n v="201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n v="20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201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n v="2014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2012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015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n v="2014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n v="2013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n v="2012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n v="2016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n v="201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n v="2015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n v="2013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n v="201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2016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2016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n v="2011"/>
    <x v="218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2012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2015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2016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2015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n v="2014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201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n v="2013"/>
    <x v="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n v="2014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n v="2011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n v="2009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n v="2010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201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n v="2012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n v="201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n v="2012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n v="2015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n v="2013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n v="2012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n v="2012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n v="2015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013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n v="2016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n v="2016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n v="20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2015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015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n v="201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n v="20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d v="2016-11-01T04:59:00"/>
    <n v="2016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n v="2016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n v="201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n v="20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2014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n v="2015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n v="2017"/>
    <x v="2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d v="2015-06-21T21:20:00"/>
    <n v="2015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d v="2017-01-11T05:00:00"/>
    <n v="2016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n v="2015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n v="2016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n v="201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n v="2016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n v="2015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d v="2017-01-06T13:05:05"/>
    <n v="201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n v="2015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d v="2015-11-04T19:26:31"/>
    <n v="2015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n v="201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d v="2016-07-05T01:11:47"/>
    <n v="2016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d v="2015-02-04T19:36:46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d v="2015-10-29T01:07:14"/>
    <n v="2015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d v="2016-05-03T16:41:56"/>
    <n v="201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d v="2014-11-01T02:12:42"/>
    <n v="20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d v="2016-07-04T15:46:00"/>
    <n v="2016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n v="2015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d v="2015-10-17T16:01:55"/>
    <n v="201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d v="2015-10-29T21:40:48"/>
    <n v="201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d v="2015-07-08T15:17:02"/>
    <n v="2015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d v="2017-01-31T05:00:00"/>
    <n v="2017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d v="2015-08-01T17:53:00"/>
    <n v="2015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n v="2015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d v="2014-11-14T18:16:31"/>
    <n v="2014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d v="2014-10-19T16:26:12"/>
    <n v="201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n v="2016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d v="2016-01-06T20:38:37"/>
    <n v="201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d v="2016-12-02T23:36:43"/>
    <n v="2016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n v="201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d v="2015-12-13T06:47:40"/>
    <n v="201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d v="2014-12-17T18:30:45"/>
    <n v="2014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d v="2015-10-26T15:48:33"/>
    <n v="2015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n v="2016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n v="201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d v="2016-07-14T16:25:33"/>
    <n v="201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n v="20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d v="2016-01-16T11:00:00"/>
    <n v="2015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d v="2016-01-01T20:20:12"/>
    <n v="2015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d v="2016-02-18T19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d v="2015-07-27T03:59:00"/>
    <n v="2015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n v="2015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d v="2015-01-18T01:12:00"/>
    <n v="2014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d v="2016-10-19T10:38:27"/>
    <n v="2016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d v="2015-06-13T16:37:23"/>
    <n v="201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d v="2015-03-28T10:19:12"/>
    <n v="2015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d v="2016-05-20T14:08:22"/>
    <n v="2016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d v="2015-09-07T13:53:13"/>
    <n v="2015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d v="2014-12-25T20:27:03"/>
    <n v="2014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d v="2016-09-22T21:47:47"/>
    <n v="2016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n v="201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n v="2015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d v="2015-03-19T21:31:27"/>
    <n v="2015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d v="2015-03-16T16:11:56"/>
    <n v="2015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n v="2015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d v="2015-02-15T20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d v="2015-04-16T18:10:33"/>
    <n v="2015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d v="2016-11-17T19:28:06"/>
    <n v="2016"/>
    <x v="2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d v="2015-07-08T14:44:59"/>
    <n v="2015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d v="2016-02-08T13:01:00"/>
    <n v="2016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d v="2015-07-22T13:02:10"/>
    <n v="2015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d v="2014-12-03T05:34:20"/>
    <n v="2014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d v="2015-04-06T15:15:45"/>
    <n v="201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d v="2016-04-16T18:43:26"/>
    <n v="20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d v="2015-05-04T01:40:38"/>
    <n v="2015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d v="2016-11-02T21:31:32"/>
    <n v="201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d v="2016-07-31T16:00:00"/>
    <n v="2016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d v="2014-12-05T00:03:01"/>
    <n v="2014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d v="2015-03-08T15:16:00"/>
    <n v="2015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2015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d v="2014-12-26T20:35:39"/>
    <n v="201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n v="201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d v="2014-08-14T15:20:23"/>
    <n v="201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n v="201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d v="2015-08-23T08:35:08"/>
    <n v="2015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d v="2015-05-24T15:00:00"/>
    <n v="2015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n v="2015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d v="2015-06-15T22:06:20"/>
    <n v="2015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d v="2015-11-29T01:49:04"/>
    <n v="2015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n v="2015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n v="201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n v="2015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n v="2016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n v="20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d v="2015-05-08T08:14:03"/>
    <n v="2015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n v="2015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d v="2014-11-25T16:36:30"/>
    <n v="2014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2014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d v="2016-07-07T23:42:17"/>
    <n v="201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d v="2016-07-01T18:35:38"/>
    <n v="2016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n v="2015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n v="2015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n v="201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n v="2015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d v="2016-03-14T23:00:00"/>
    <n v="2016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n v="2014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d v="2016-05-14T15:18:28"/>
    <n v="2016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d v="2015-09-06T05:10:00"/>
    <n v="2015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d v="2016-05-28T18:32:09"/>
    <n v="2016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n v="201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d v="2016-06-17T23:00:00"/>
    <n v="2016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d v="2015-02-26T22:17:09"/>
    <n v="20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d v="2015-04-12T02:12:42"/>
    <n v="201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d v="2015-06-06T10:47:00"/>
    <n v="2015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n v="2017"/>
    <x v="2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d v="2017-03-25T13:14:22"/>
    <n v="2017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d v="2014-10-13T13:59:55"/>
    <n v="2014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n v="2016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n v="2015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n v="2015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n v="201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n v="2014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n v="2016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n v="201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n v="2016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n v="201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n v="2014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n v="201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n v="201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n v="2016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n v="2015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n v="20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n v="2015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n v="2016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n v="2015"/>
    <x v="26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n v="201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n v="2014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n v="2016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n v="2014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n v="2015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n v="2016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d v="2014-08-17T19:58:18"/>
    <n v="201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n v="20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n v="2015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n v="2016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n v="2016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n v="2014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n v="2014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n v="2014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n v="2014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n v="2014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n v="2016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n v="2016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n v="2016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n v="2014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d v="2016-10-26T19:20:04"/>
    <n v="2016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n v="2017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n v="2016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n v="2014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n v="2014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201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n v="2016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n v="201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n v="2016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n v="2016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n v="2015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n v="2016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n v="2015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n v="201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d v="2014-07-25T22:15:02"/>
    <n v="201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n v="2016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n v="2014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n v="2013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n v="2016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n v="2014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n v="2016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n v="2016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n v="2016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n v="2016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2016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n v="2014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n v="2014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2014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n v="2016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n v="2016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n v="2016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n v="2015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n v="2014"/>
    <x v="27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n v="2014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n v="2017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n v="201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n v="2012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n v="2014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n v="2012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n v="2015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n v="2011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n v="201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n v="201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n v="2012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n v="2011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n v="2012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n v="20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n v="2011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n v="201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n v="201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n v="2015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n v="2014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n v="2013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n v="2014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n v="2014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n v="2014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n v="2015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n v="2013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n v="2014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n v="2012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n v="2012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n v="2013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n v="2012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n v="2014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n v="2014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n v="201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n v="2011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n v="2016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n v="2012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n v="2013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n v="2011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n v="2012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n v="201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n v="2014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2016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2016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d v="2013-08-15T10:43:28"/>
    <n v="201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2015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n v="201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d v="2015-05-21T03:26:50"/>
    <n v="20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201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n v="201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201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d v="2016-01-30T19:46:42"/>
    <n v="2015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d v="2009-11-01T03:59:00"/>
    <n v="2009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d v="2015-05-10T23:01:00"/>
    <n v="2015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d v="2011-12-16T01:26:35"/>
    <n v="2011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n v="2015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d v="2013-07-31T23:32:57"/>
    <n v="2013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d v="2014-04-30T16:51:20"/>
    <n v="2014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n v="2010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n v="2011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d v="2013-06-08T00:01:14"/>
    <n v="2013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d v="2012-08-25T18:11:42"/>
    <n v="201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d v="2012-04-27T22:00:00"/>
    <n v="2012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d v="2014-03-17T02:35:19"/>
    <n v="2014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d v="2013-02-28T14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n v="2012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d v="2013-11-01T15:03:46"/>
    <n v="2013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d v="2012-07-07T03:59:00"/>
    <n v="2012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n v="2013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d v="2013-02-01T01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d v="2013-11-13T05:59:00"/>
    <n v="2013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d v="2013-11-07T21:58:03"/>
    <n v="201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d v="2013-07-03T04:59:00"/>
    <n v="2013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d v="2011-09-05T17:06:00"/>
    <n v="2011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d v="2012-04-07T04:59:00"/>
    <n v="2012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d v="2013-09-15T21:10:00"/>
    <n v="2013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d v="2012-04-29T04:00:00"/>
    <n v="2012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d v="2014-09-30T14:09:47"/>
    <n v="201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d v="2012-04-27T16:00:46"/>
    <n v="2012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d v="2014-09-11T10:24:14"/>
    <n v="20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d v="2011-07-01T19:05:20"/>
    <n v="201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n v="2012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d v="2011-05-29T01:00:00"/>
    <n v="2011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d v="2011-07-23T03:59:00"/>
    <n v="2011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d v="2011-07-16T23:00:00"/>
    <n v="2011"/>
    <x v="31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d v="2011-09-07T16:35:39"/>
    <n v="2011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d v="2017-03-01T02:00:00"/>
    <n v="2017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d v="2014-12-22T04:59:00"/>
    <n v="2014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d v="2014-01-19T20:00:30"/>
    <n v="2013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d v="2012-09-01T01:21:02"/>
    <n v="201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d v="2013-07-10T16:52:00"/>
    <n v="2013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d v="2013-03-01T13:58:00"/>
    <n v="2013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d v="2012-07-20T23:02:45"/>
    <n v="20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d v="2011-05-31T18:04:00"/>
    <n v="2011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d v="2014-11-01T22:01:43"/>
    <n v="2014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d v="2013-04-09T06:30:00"/>
    <n v="2013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d v="2012-03-11T04:59:00"/>
    <n v="2012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d v="2012-08-07T17:01:00"/>
    <n v="2012"/>
    <x v="3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d v="2013-12-21T04:44:00"/>
    <n v="2013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d v="2014-06-09T05:00:00"/>
    <n v="2014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d v="2015-05-04T04:01:00"/>
    <n v="2015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d v="2012-10-05T22:44:10"/>
    <n v="201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d v="2015-03-22T22:20:52"/>
    <n v="2015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d v="2010-04-18T06:59:00"/>
    <n v="2010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d v="2012-10-29T07:21:24"/>
    <n v="2012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d v="2012-03-25T23:55:30"/>
    <n v="2012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d v="2012-02-14T19:49:00"/>
    <n v="2012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d v="2012-06-25T16:24:00"/>
    <n v="2012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2016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d v="2013-03-22T11:37:05"/>
    <n v="2013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d v="2012-04-27T15:31:34"/>
    <n v="201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d v="2012-01-21T08:13:00"/>
    <n v="2011"/>
    <x v="33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d v="2014-04-19T21:04:35"/>
    <n v="2014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d v="2013-07-01T03:59:00"/>
    <n v="2013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d v="2012-05-19T03:00:00"/>
    <n v="2012"/>
    <x v="33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d v="2013-10-07T01:21:58"/>
    <n v="201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d v="2014-05-01T23:57:42"/>
    <n v="201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d v="2012-01-17T21:33:05"/>
    <n v="201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d v="2012-09-22T18:19:16"/>
    <n v="201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d v="2016-09-24T05:26:27"/>
    <n v="2016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d v="2014-11-10T21:07:43"/>
    <n v="201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d v="2013-10-14T03:59:00"/>
    <n v="2013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d v="2016-12-08T08:00:00"/>
    <n v="2016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n v="2014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d v="2016-09-05T03:59:00"/>
    <n v="2016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d v="2014-03-10T14:00:00"/>
    <n v="2014"/>
    <x v="33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d v="2015-07-10T19:09:36"/>
    <n v="2015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2015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d v="2015-03-16T02:34:24"/>
    <n v="2015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d v="2016-04-25T04:59:00"/>
    <n v="2016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n v="2016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d v="2016-10-24T21:00:00"/>
    <n v="2016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d v="2016-12-28T05:05:46"/>
    <n v="201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d v="2016-07-24T03:00:17"/>
    <n v="2016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d v="2016-10-25T19:00:00"/>
    <n v="2016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2015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d v="2015-04-15T22:59:00"/>
    <n v="2015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d v="2015-06-04T00:00:00"/>
    <n v="2015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d v="2013-11-22T12:35:13"/>
    <n v="20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d v="2016-09-16T23:10:04"/>
    <n v="2016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d v="2013-11-11T14:19:08"/>
    <n v="2013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d v="2012-02-12T02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d v="2013-10-16T09:59:00"/>
    <n v="2013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d v="2013-01-16T18:33:17"/>
    <n v="2012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d v="2015-02-28T15:10:00"/>
    <n v="2015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d v="2009-12-01T04:59:00"/>
    <n v="2009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d v="2014-01-07T00:39:58"/>
    <n v="201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d v="2013-04-08T19:17:37"/>
    <n v="2013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d v="2013-09-01T00:32:03"/>
    <n v="201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d v="2013-11-29T14:28:15"/>
    <n v="2013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d v="2011-03-10T19:48:47"/>
    <n v="2011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d v="2012-11-11T05:00:40"/>
    <n v="2012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d v="2013-05-04T14:00:34"/>
    <n v="2013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n v="2015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d v="2013-02-04T11:55:27"/>
    <n v="2013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d v="2013-12-19T18:56:00"/>
    <n v="2013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d v="2010-12-23T05:35:24"/>
    <n v="201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d v="2012-05-29T19:55:05"/>
    <n v="2012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n v="2012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d v="2012-01-14T06:01:26"/>
    <n v="201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n v="2011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n v="2016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2012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n v="2016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n v="2016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201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d v="2011-09-01T06:00:00"/>
    <n v="2011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n v="20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n v="2013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n v="20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n v="2010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015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n v="201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n v="2010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n v="2015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2012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d v="2012-01-15T18:11:50"/>
    <n v="2011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d v="2011-05-28T02:22:42"/>
    <n v="2011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d v="2016-03-30T19:23:22"/>
    <n v="2016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n v="2010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d v="2014-08-30T15:30:00"/>
    <n v="2014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d v="2012-09-23T02:25:00"/>
    <n v="2012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d v="2016-01-03T01:55:37"/>
    <n v="2015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d v="2011-01-24T05:45:26"/>
    <n v="2010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n v="2014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n v="2011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n v="201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d v="2012-07-23T04:00:00"/>
    <n v="2012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d v="2017-03-03T13:05:19"/>
    <n v="2017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n v="2014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d v="2012-12-11T03:37:27"/>
    <n v="2012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d v="2012-05-05T03:20:19"/>
    <n v="2012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n v="201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d v="2012-03-01T04:59:00"/>
    <n v="2012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n v="201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d v="2014-07-14T02:30:00"/>
    <n v="2014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n v="201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d v="2012-12-19T15:24:05"/>
    <n v="2012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n v="2013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d v="2011-12-12T05:06:16"/>
    <n v="2011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d v="2014-10-01T12:43:13"/>
    <n v="2014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d v="2014-11-22T00:02:03"/>
    <n v="2014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d v="2013-02-13T22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d v="2013-11-27T22:08:31"/>
    <n v="201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n v="2010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n v="2012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d v="2012-11-18T00:00:00"/>
    <n v="2012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n v="2012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d v="2010-06-25T21:32:00"/>
    <n v="201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d v="2014-03-16T22:00:00"/>
    <n v="2014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d v="2013-03-22T22:15:45"/>
    <n v="2013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d v="2014-05-12T04:03:29"/>
    <n v="201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d v="2014-05-04T06:00:00"/>
    <n v="2014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d v="2016-01-29T08:00:29"/>
    <n v="201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n v="2011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d v="2013-11-03T20:09:17"/>
    <n v="2013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d v="2012-09-02T11:30:48"/>
    <n v="2012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d v="2013-06-30T19:58:00"/>
    <n v="2013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n v="2015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n v="2016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n v="2016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n v="2016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n v="2016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n v="201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201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n v="2015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n v="2015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n v="2016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n v="2016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n v="2014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n v="2015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n v="2016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n v="2015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n v="2016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n v="2015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n v="201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n v="2017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n v="2017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n v="2016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n v="2016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n v="2015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n v="2016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n v="201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n v="2016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n v="201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n v="201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n v="2016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n v="2015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n v="2014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n v="2015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n v="20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n v="2016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n v="2015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n v="2016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n v="2014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n v="2014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d v="2016-10-02T18:04:46"/>
    <n v="201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n v="2016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n v="2015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n v="2015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n v="2015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n v="2014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2016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n v="201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n v="201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n v="2016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n v="2016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n v="2016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n v="2014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n v="2014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n v="2014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n v="2014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n v="2015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n v="2014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n v="2017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2016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n v="2015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n v="2017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n v="2015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n v="2014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n v="2016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n v="2016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n v="201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n v="2016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n v="2014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n v="2016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n v="2015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n v="2014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n v="201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n v="20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n v="2015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n v="2016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n v="2015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n v="2015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n v="2015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n v="201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n v="2015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n v="201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n v="2014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n v="2017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n v="2015"/>
    <x v="39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n v="2016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n v="2015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n v="201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n v="2016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n v="2016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n v="2012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n v="2015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n v="2016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n v="2016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d v="2016-08-27T17:00:09"/>
    <n v="201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14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d v="2014-09-12T10:00:00"/>
    <n v="2014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n v="20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d v="2015-03-05T20:27:00"/>
    <n v="2015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n v="2014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2015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d v="2014-11-05T20:38:35"/>
    <n v="2014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d v="2016-09-25T01:16:29"/>
    <n v="201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2015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014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2016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017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2014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2015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2016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2015"/>
    <x v="40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015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2015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2016"/>
    <x v="4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n v="2016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2016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n v="201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n v="2014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n v="2013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201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n v="2016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n v="2013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d v="2012-10-01T00:17:02"/>
    <n v="201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201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n v="2014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d v="2011-10-16T23:09:01"/>
    <n v="201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n v="2013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d v="2012-05-06T21:41:56"/>
    <n v="2012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n v="2014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n v="2015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d v="2011-07-22T04:42:01"/>
    <n v="201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n v="201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n v="2014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d v="2015-01-28T22:14:52"/>
    <n v="2014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n v="201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d v="2014-08-02T15:49:43"/>
    <n v="2014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201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d v="2016-03-14T15:06:15"/>
    <n v="2016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d v="2014-08-24T20:48:11"/>
    <n v="2014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2014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n v="2014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n v="201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d v="2015-05-29T04:27:33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n v="2016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d v="2013-01-06T00:37:18"/>
    <n v="201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n v="2016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n v="201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n v="2013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n v="2014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n v="2014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n v="2014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d v="2015-05-13T20:04:28"/>
    <n v="2015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d v="2016-02-14T02:39:31"/>
    <n v="201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n v="2016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n v="2013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n v="2016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n v="201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n v="2014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n v="2012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201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n v="2012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d v="2016-11-18T19:03:10"/>
    <n v="2016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n v="201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d v="2016-01-08T04:53:10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n v="2014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d v="2014-08-14T23:27:00"/>
    <n v="2014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n v="201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n v="2016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n v="2012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n v="20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n v="2014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d v="2014-04-06T19:01:04"/>
    <n v="2014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2011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d v="2016-03-13T21:25:16"/>
    <n v="20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2013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n v="2014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n v="201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2015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d v="2016-07-14T07:51:34"/>
    <n v="201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n v="2014"/>
    <x v="17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d v="2014-08-07T15:35:17"/>
    <n v="2014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n v="2016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n v="2014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2015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n v="2016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d v="2014-07-31T09:46:21"/>
    <n v="2014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d v="2014-11-29T04:33:00"/>
    <n v="2014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201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d v="2015-12-19T16:07:09"/>
    <n v="201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n v="2016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n v="2017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d v="2015-01-01T08:20:26"/>
    <n v="2014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2015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201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n v="2015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2015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d v="2014-10-02T17:56:32"/>
    <n v="2014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n v="2014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2014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n v="2016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d v="2016-06-16T17:02:46"/>
    <n v="201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d v="2016-01-08T22:54:35"/>
    <n v="201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201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n v="201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d v="2015-06-18T17:08:25"/>
    <n v="201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n v="201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d v="2014-08-14T18:20:08"/>
    <n v="2014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n v="2014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n v="2014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2015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n v="2015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015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d v="2014-09-25T16:24:24"/>
    <n v="201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201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2016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n v="2014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n v="2015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n v="2014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d v="2016-09-22T01:17:45"/>
    <n v="2016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d v="2015-02-22T08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d v="2015-05-30T21:26:11"/>
    <n v="2015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d v="2014-11-13T20:18:47"/>
    <n v="2014"/>
    <x v="4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2014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d v="2015-08-03T04:27:37"/>
    <n v="2015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n v="2016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d v="2015-07-15T17:28:59"/>
    <n v="201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d v="2017-03-06T13:00:00"/>
    <n v="2017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2014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d v="2014-08-16T21:44:12"/>
    <n v="2014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d v="2015-10-28T17:17:07"/>
    <n v="201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n v="2014"/>
    <x v="26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d v="2017-01-12T16:42:00"/>
    <n v="2016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n v="2016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n v="2017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n v="2015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n v="2015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n v="2015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n v="2016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n v="2016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n v="201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n v="2016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n v="2016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n v="2015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n v="2015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n v="201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n v="2016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n v="2015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n v="2015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n v="2015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n v="201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n v="201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n v="2015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n v="2015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n v="20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n v="2017"/>
    <x v="43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n v="2016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n v="2016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n v="2015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n v="2016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n v="2015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n v="2016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n v="201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n v="201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n v="2015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n v="2016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n v="2015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n v="2016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n v="201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n v="2016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n v="2016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n v="2016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n v="2014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d v="2013-10-22T21:44:38"/>
    <n v="2013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n v="2014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2014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n v="201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d v="2012-04-16T16:00:00"/>
    <n v="2012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2015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d v="2013-10-06T20:21:10"/>
    <n v="2013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n v="2012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2012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12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n v="2011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201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n v="2013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n v="2014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d v="2011-09-11T13:18:00"/>
    <n v="2011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n v="2011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d v="2013-04-22T21:00:00"/>
    <n v="2013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d v="2014-06-14T14:23:54"/>
    <n v="2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d v="2011-12-06T02:02:29"/>
    <n v="2011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d v="2013-05-06T07:00:55"/>
    <n v="2013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d v="2014-06-13T06:59:00"/>
    <n v="2014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d v="2012-07-07T17:46:51"/>
    <n v="2012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d v="2014-09-06T15:25:31"/>
    <n v="2014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d v="2011-09-25T19:32:47"/>
    <n v="2011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d v="2013-10-24T23:42:49"/>
    <n v="2013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n v="2014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d v="2011-01-01T04:59:00"/>
    <n v="201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d v="2013-12-01T21:17:32"/>
    <n v="2013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d v="2012-02-12T22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d v="2011-04-03T01:03:10"/>
    <n v="2011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d v="2013-08-31T14:40:12"/>
    <n v="2013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d v="2014-06-09T03:59:00"/>
    <n v="2014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d v="2014-02-26T20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d v="2014-01-29T08:13:47"/>
    <n v="20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d v="2014-02-16T18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d v="2014-03-29T01:00:00"/>
    <n v="2014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d v="2013-10-29T15:54:43"/>
    <n v="201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d v="2010-11-30T15:43:35"/>
    <n v="2010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d v="2014-01-11T21:02:25"/>
    <n v="2013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n v="2013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d v="2013-09-20T20:17:27"/>
    <n v="201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d v="2016-04-16T00:00:00"/>
    <n v="2016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d v="2012-03-25T19:34:02"/>
    <n v="201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d v="2013-11-13T17:24:19"/>
    <n v="2013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d v="2010-06-15T04:00:00"/>
    <n v="2010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d v="2014-08-31T17:31:31"/>
    <n v="2014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d v="2012-08-30T16:33:45"/>
    <n v="2012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d v="2013-08-07T20:49:47"/>
    <n v="2013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d v="2009-09-01T04:00:00"/>
    <n v="2009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d v="2012-09-04T13:29:07"/>
    <n v="2012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d v="2014-06-25T02:00:00"/>
    <n v="2014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d v="2014-03-24T01:22:50"/>
    <n v="2014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d v="2011-03-01T18:10:54"/>
    <n v="2010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d v="2013-07-28T17:50:36"/>
    <n v="2013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d v="2013-12-09T04:59:00"/>
    <n v="2013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d v="2013-03-11T04:00:00"/>
    <n v="2013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d v="2016-12-31T16:59:00"/>
    <n v="2016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n v="201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d v="2015-02-17T14:00:00"/>
    <n v="2015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2015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d v="2016-08-10T04:00:00"/>
    <n v="2016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d v="2017-01-04T03:14:05"/>
    <n v="2016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d v="2015-04-23T06:59:00"/>
    <n v="2015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n v="2015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d v="2015-10-06T22:59:00"/>
    <n v="2015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n v="2015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d v="2015-10-19T11:00:00"/>
    <n v="2015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d v="2015-07-29T17:00:00"/>
    <n v="2015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d v="2016-03-14T00:12:53"/>
    <n v="2016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n v="2016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d v="2016-04-28T16:20:32"/>
    <n v="2016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n v="201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2016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d v="2015-07-21T03:00:00"/>
    <n v="2015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2016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n v="2016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n v="2017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n v="2016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n v="20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n v="201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n v="2016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n v="2015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n v="2016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n v="2016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n v="201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n v="2016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n v="2015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d v="2016-02-28T23:05:09"/>
    <n v="20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n v="2016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n v="20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n v="2014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n v="2016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n v="2016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n v="201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n v="2016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n v="201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n v="201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n v="2014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n v="20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n v="2016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n v="2014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n v="2016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n v="201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2016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201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n v="201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n v="2014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n v="2015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n v="2014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2014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n v="2016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n v="20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n v="2016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n v="2016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n v="201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n v="201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n v="2014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n v="2015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n v="2015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n v="2015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n v="2013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n v="2016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n v="2012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n v="2013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n v="2013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n v="201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n v="2011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n v="2012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n v="2014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n v="2013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2016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d v="2015-01-07T16:41:46"/>
    <n v="2014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n v="2015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n v="2014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d v="2015-11-14T01:04:10"/>
    <n v="2015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d v="2015-06-15T04:34:54"/>
    <n v="2015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d v="2014-04-11T14:15:46"/>
    <n v="2014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d v="2013-10-16T00:04:50"/>
    <n v="2013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d v="2015-05-07T18:12:22"/>
    <n v="2015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201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d v="2016-12-30T22:50:33"/>
    <n v="20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d v="2016-03-25T02:53:08"/>
    <n v="2016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d v="2017-01-15T01:35:19"/>
    <n v="2016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d v="2016-12-03T17:03:26"/>
    <n v="201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d v="2017-02-03T04:11:00"/>
    <n v="2017"/>
    <x v="48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d v="2016-08-01T18:13:30"/>
    <n v="2016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d v="2015-06-05T11:47:56"/>
    <n v="2015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015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d v="2016-12-29T05:08:45"/>
    <n v="2016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d v="2013-05-06T19:12:16"/>
    <n v="201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d v="2016-12-23T01:47:58"/>
    <n v="2016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d v="2015-07-05T17:38:42"/>
    <n v="2015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d v="2016-04-29T12:11:00"/>
    <n v="2016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d v="2015-07-29T15:31:29"/>
    <n v="2015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d v="2015-06-03T04:30:00"/>
    <n v="2015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d v="2016-10-17T16:14:00"/>
    <n v="2016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d v="2016-08-13T11:32:37"/>
    <n v="2016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d v="2015-04-27T17:12:00"/>
    <n v="2015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d v="2015-08-22T04:59:00"/>
    <n v="2015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d v="2016-03-03T03:43:06"/>
    <n v="201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d v="2016-08-01T16:22:03"/>
    <n v="2016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d v="2017-03-01T03:00:00"/>
    <n v="2017"/>
    <x v="4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d v="2017-01-14T21:48:01"/>
    <n v="201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d v="2015-02-13T23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d v="2016-10-27T21:19:00"/>
    <n v="2016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d v="2016-07-05T20:58:54"/>
    <n v="201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d v="2014-10-07T00:06:13"/>
    <n v="201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n v="2016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d v="2013-05-26T23:54:34"/>
    <n v="2013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d v="2015-05-01T00:16:51"/>
    <n v="2015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d v="2013-07-26T01:30:35"/>
    <n v="201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n v="201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n v="2014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n v="2015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n v="2014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n v="201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201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n v="2016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n v="2015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n v="2014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2015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n v="201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n v="20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2015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n v="2015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n v="201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n v="201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n v="2016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n v="2015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n v="2016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2015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n v="2016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n v="2016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201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n v="2014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n v="2015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201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n v="2016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n v="2015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n v="201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n v="2014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016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n v="201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n v="2015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201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2016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2015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201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16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n v="2016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2015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2015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n v="2014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201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201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n v="2016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n v="2014"/>
    <x v="50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n v="201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2015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2014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015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2014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n v="2014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n v="201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n v="2013"/>
    <x v="13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n v="2012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n v="2015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n v="2012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n v="2011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n v="2012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n v="201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n v="201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n v="2013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n v="2014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n v="201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n v="2011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n v="20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n v="2014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n v="2013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n v="20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d v="2012-09-07T07:51:00"/>
    <n v="2012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d v="2016-07-22T04:37:55"/>
    <n v="2016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2012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d v="2015-06-20T19:06:13"/>
    <n v="2015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d v="2015-02-27T04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2016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d v="2014-01-05T13:31:00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201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n v="2013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n v="2014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d v="2011-06-18T21:14:06"/>
    <n v="2011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201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n v="2015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20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2014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d v="2013-07-31T19:43:00"/>
    <n v="2013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d v="2014-09-03T23:36:18"/>
    <n v="2014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d v="2016-08-05T00:10:33"/>
    <n v="2016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n v="2013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n v="2015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n v="2016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n v="2016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n v="2014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n v="2016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n v="20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n v="201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n v="2014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n v="2017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n v="2014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n v="2015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n v="2014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n v="2015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n v="2016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n v="2016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n v="2014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n v="2014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n v="2014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n v="2014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n v="2016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n v="201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n v="2014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n v="201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n v="2015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n v="2017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n v="2017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n v="2015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n v="201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n v="2014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n v="2016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n v="2016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n v="20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n v="2016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n v="2016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n v="2014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n v="2016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n v="2014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d v="2014-12-31T17:05:38"/>
    <n v="2014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2015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d v="2014-11-22T13:13:54"/>
    <n v="201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2015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d v="2015-03-02T21:16:00"/>
    <n v="2015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n v="2014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2017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d v="2015-11-08T22:10:20"/>
    <n v="2015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n v="2015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n v="2016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201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n v="2014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201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2015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015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n v="201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2014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n v="2015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d v="2015-04-29T01:16:39"/>
    <n v="2015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n v="2014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n v="201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2009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n v="2014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n v="2015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n v="201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n v="2016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n v="2014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n v="2014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201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n v="2016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n v="2015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n v="2016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n v="2017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n v="2015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n v="201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2015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n v="201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n v="201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n v="2013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2012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d v="2015-12-19T10:46:30"/>
    <n v="2015"/>
    <x v="42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d v="2015-10-26T21:20:00"/>
    <n v="2015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d v="2014-09-25T21:43:11"/>
    <n v="2014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201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n v="2016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015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d v="2014-12-13T22:49:25"/>
    <n v="201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2015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201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n v="201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n v="2016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2015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d v="2015-02-28T20:17:35"/>
    <n v="201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n v="2016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d v="2014-06-18T20:13:00"/>
    <n v="2014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d v="2014-12-13T11:19:29"/>
    <n v="2014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2016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d v="2015-07-26T16:00:58"/>
    <n v="2015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016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n v="2014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d v="2011-05-05T02:13:53"/>
    <n v="201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d v="2011-10-14T23:00:00"/>
    <n v="2011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d v="2012-01-28T04:04:19"/>
    <n v="2011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d v="2012-03-17T19:17:15"/>
    <n v="2012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d v="2011-08-01T07:00:00"/>
    <n v="2011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d v="2011-03-24T01:40:38"/>
    <n v="2010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n v="2012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d v="2014-01-01T05:26:00"/>
    <n v="2013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d v="2011-11-02T08:00:00"/>
    <n v="2011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d v="2012-12-15T22:11:50"/>
    <n v="2012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d v="2013-06-05T00:00:32"/>
    <n v="2013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d v="2013-01-02T20:59:44"/>
    <n v="20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d v="2012-07-22T01:40:02"/>
    <n v="201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d v="2014-08-03T17:00:00"/>
    <n v="2014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d v="2011-12-13T02:13:16"/>
    <n v="2011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d v="2012-11-22T22:00:00"/>
    <n v="2012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d v="2013-11-01T19:00:00"/>
    <n v="2013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d v="2013-03-08T15:42:15"/>
    <n v="201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d v="2014-09-15T04:28:06"/>
    <n v="2014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d v="2013-02-23T08:09:00"/>
    <n v="2013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d v="2012-05-28T03:59:00"/>
    <n v="2012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d v="2014-12-17T07:59:00"/>
    <n v="2014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d v="2013-08-27T16:31:29"/>
    <n v="2013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d v="2012-09-11T16:47:33"/>
    <n v="2012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d v="2013-12-01T21:21:07"/>
    <n v="2013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d v="2012-11-26T04:59:00"/>
    <n v="2012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d v="2014-06-17T17:41:22"/>
    <n v="2014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n v="2014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d v="2012-03-02T06:59:00"/>
    <n v="2012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d v="2012-10-12T20:37:41"/>
    <n v="2012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d v="2011-09-24T08:10:54"/>
    <n v="2011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d v="2012-01-16T05:00:00"/>
    <n v="2011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d v="2011-06-02T05:59:00"/>
    <n v="2011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d v="2016-07-11T20:51:01"/>
    <n v="2016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d v="2011-06-12T04:00:00"/>
    <n v="2011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d v="2009-12-31T23:39:00"/>
    <n v="2009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d v="2013-02-28T21:25:00"/>
    <n v="2013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d v="2010-08-03T01:59:00"/>
    <n v="2010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d v="2014-12-19T14:19:04"/>
    <n v="20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d v="2011-06-14T00:35:27"/>
    <n v="2011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d v="2012-09-24T19:46:52"/>
    <n v="201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d v="2012-11-22T02:26:00"/>
    <n v="2012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d v="2013-09-18T14:49:00"/>
    <n v="2013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d v="2014-08-14T18:11:00"/>
    <n v="2014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d v="2012-06-09T09:49:37"/>
    <n v="2012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d v="2011-03-20T15:54:42"/>
    <n v="2011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d v="2014-05-23T16:25:55"/>
    <n v="201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d v="2013-10-09T10:27:17"/>
    <n v="2013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d v="2011-04-26T06:59:00"/>
    <n v="2011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n v="201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d v="2011-04-24T20:01:36"/>
    <n v="2011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d v="2012-04-18T21:22:40"/>
    <n v="2012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d v="2012-04-05T18:00:20"/>
    <n v="2012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n v="201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d v="2012-05-24T18:46:08"/>
    <n v="201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n v="2012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d v="2013-12-17T12:00:00"/>
    <n v="2013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d v="2016-04-30T21:59:00"/>
    <n v="2016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n v="2015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d v="2011-12-31T05:45:36"/>
    <n v="2011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n v="2012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d v="2011-02-22T03:00:00"/>
    <n v="2011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d v="2013-03-28T05:04:33"/>
    <n v="201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d v="2014-03-11T06:59:00"/>
    <n v="2014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d v="2011-11-28T04:35:39"/>
    <n v="201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d v="2016-05-31T21:14:36"/>
    <n v="201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d v="2010-07-05T04:00:00"/>
    <n v="2010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d v="2016-08-01T13:03:34"/>
    <n v="2016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d v="2012-06-04T15:45:30"/>
    <n v="201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d v="2016-08-18T06:59:00"/>
    <n v="2016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d v="2011-10-16T22:03:00"/>
    <n v="2011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d v="2012-04-21T03:59:00"/>
    <n v="2012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n v="2016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d v="2014-02-06T20:31:11"/>
    <n v="2014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011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d v="2014-07-12T18:11:07"/>
    <n v="201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d v="2017-03-29T02:00:00"/>
    <n v="2017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n v="2017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d v="2017-04-07T18:45:38"/>
    <n v="2017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d v="2017-03-17T18:34:01"/>
    <n v="2017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d v="2017-03-24T05:00:23"/>
    <n v="2017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d v="2017-04-27T19:15:19"/>
    <n v="2017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d v="2017-04-10T20:15:00"/>
    <n v="2017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d v="2017-04-09T11:49:54"/>
    <n v="2017"/>
    <x v="20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d v="2017-03-16T21:37:10"/>
    <n v="2017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d v="2017-04-06T09:20:42"/>
    <n v="2017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d v="2017-04-03T01:00:00"/>
    <n v="2017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n v="2017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d v="2017-04-09T20:00:00"/>
    <n v="2017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d v="2017-03-27T04:36:00"/>
    <n v="2017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d v="2017-04-10T01:00:00"/>
    <n v="2017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n v="2017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d v="2017-04-09T23:47:28"/>
    <n v="2017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n v="2017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d v="2017-04-11T20:44:05"/>
    <n v="201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d v="2017-04-01T04:00:00"/>
    <n v="2017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d v="2015-01-15T15:56:45"/>
    <n v="2014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d v="2015-03-30T19:52:30"/>
    <n v="2015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d v="2015-08-31T06:45:37"/>
    <n v="2015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d v="2015-02-16T03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n v="2015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n v="2015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d v="2016-03-28T16:18:15"/>
    <n v="2016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n v="201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d v="2014-08-31T19:39:00"/>
    <n v="2014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d v="2016-01-18T13:00:00"/>
    <n v="2015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d v="2014-09-01T15:30:34"/>
    <n v="201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n v="2015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d v="2014-10-05T19:13:32"/>
    <n v="20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d v="2015-05-01T22:02:41"/>
    <n v="2015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d v="2015-03-31T03:22:00"/>
    <n v="2015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d v="2016-12-09T14:51:39"/>
    <n v="2016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n v="2016"/>
    <x v="6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d v="2016-05-14T04:59:00"/>
    <n v="2016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d v="2014-09-17T12:49:51"/>
    <n v="2014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d v="2014-11-09T19:47:51"/>
    <n v="2014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n v="2015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d v="2016-04-03T00:10:00"/>
    <n v="2016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d v="2015-07-01T06:00:00"/>
    <n v="2015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d v="2014-10-30T22:22:42"/>
    <n v="201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d v="2014-08-24T23:14:09"/>
    <n v="2014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d v="2014-06-27T22:04:24"/>
    <n v="2014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d v="2015-04-05T11:00:00"/>
    <n v="2015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d v="2015-10-21T15:01:14"/>
    <n v="2015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n v="201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n v="2015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n v="2015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n v="2015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n v="2016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d v="2015-05-08T00:52:36"/>
    <n v="2015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d v="2016-08-07T19:32:25"/>
    <n v="2016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d v="2015-11-08T21:40:33"/>
    <n v="2015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d v="2015-07-20T22:46:32"/>
    <n v="2015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d v="2014-10-02T20:59:02"/>
    <n v="2014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d v="2016-05-04T19:58:52"/>
    <n v="2016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n v="2015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n v="2015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n v="2016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n v="2016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n v="2015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n v="2016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n v="2016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n v="2015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n v="2015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n v="2017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n v="2016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n v="2015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n v="20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n v="2016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n v="2015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201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n v="2016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n v="2016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n v="2016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n v="2015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n v="2016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n v="2015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n v="2016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n v="2014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n v="2014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014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n v="201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n v="201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n v="201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n v="20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n v="2014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n v="2014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n v="2014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n v="2014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n v="2014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n v="2014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n v="2015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n v="2016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n v="201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n v="2016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n v="2016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n v="2015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n v="2014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n v="2014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n v="2014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n v="2015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n v="2014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n v="2014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n v="201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n v="2014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n v="2015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n v="2014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n v="2015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n v="2016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n v="201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n v="20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n v="2015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n v="2014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n v="2016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n v="2015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n v="2015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n v="2015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n v="2015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n v="2015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n v="2014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n v="201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n v="2017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n v="2015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n v="2014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n v="2014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n v="201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2014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2015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n v="2016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n v="2016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015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n v="2014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n v="2015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d v="2012-03-03T07:39:27"/>
    <n v="2012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d v="2014-01-31T19:01:00"/>
    <n v="2013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d v="2012-10-24T16:26:16"/>
    <n v="2012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d v="2014-01-08T02:08:00"/>
    <n v="2013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d v="2013-07-11T20:01:43"/>
    <n v="201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d v="2014-02-17T22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d v="2011-03-03T07:49:21"/>
    <n v="201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d v="2014-05-09T22:00:00"/>
    <n v="2014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d v="2011-01-21T22:00:00"/>
    <n v="2010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d v="2014-02-24T16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n v="2012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d v="2013-03-02T07:59:00"/>
    <n v="2013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n v="201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d v="2016-03-31T15:51:11"/>
    <n v="2016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d v="2013-02-17T19:25:29"/>
    <n v="2013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d v="2012-03-18T00:08:55"/>
    <n v="2012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n v="2011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d v="2016-10-01T17:19:42"/>
    <n v="201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d v="2013-05-07T04:59:00"/>
    <n v="2013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d v="2014-05-20T04:59:00"/>
    <n v="2014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d v="2015-03-02T05:59:00"/>
    <n v="2015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d v="2011-02-20T23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d v="2011-06-11T03:00:00"/>
    <n v="2011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d v="2016-06-17T04:55:00"/>
    <n v="2016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d v="2012-12-15T15:36:17"/>
    <n v="2012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d v="2015-04-21T05:40:32"/>
    <n v="2015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d v="2011-07-31T06:59:00"/>
    <n v="2011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n v="2012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d v="2014-07-10T23:01:40"/>
    <n v="2014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d v="2014-07-28T01:00:00"/>
    <n v="2014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d v="2015-04-25T00:00:00"/>
    <n v="2015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d v="2012-11-14T02:26:57"/>
    <n v="2012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d v="2013-05-24T00:30:37"/>
    <n v="2013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d v="2014-01-06T12:55:40"/>
    <n v="2013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d v="2014-07-18T20:31:12"/>
    <n v="2014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n v="2014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n v="2011"/>
    <x v="1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d v="2011-09-22T18:28:49"/>
    <n v="201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d v="2014-02-06T17:01:24"/>
    <n v="201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20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n v="2017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d v="2014-06-12T19:08:05"/>
    <n v="2014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n v="201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d v="2016-11-06T09:49:07"/>
    <n v="2016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n v="2017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d v="2016-11-05T22:11:52"/>
    <n v="2016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n v="2015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2016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n v="2016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n v="2014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n v="2015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d v="2015-07-08T16:45:00"/>
    <n v="2015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d v="2016-06-28T23:15:33"/>
    <n v="2016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d v="2016-08-06T21:35:08"/>
    <n v="2016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2014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015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2014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d v="2016-03-14T14:35:29"/>
    <n v="2016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n v="2016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n v="2015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n v="2012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n v="2012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n v="2012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n v="2012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n v="2014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n v="2015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n v="2010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n v="2013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n v="201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n v="2010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n v="201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n v="2011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n v="2012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n v="201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n v="201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n v="2014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n v="2015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n v="201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n v="2012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n v="2015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n v="201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d v="2016-01-02T16:27:01"/>
    <n v="2015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n v="20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n v="201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n v="2014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n v="201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n v="201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n v="2015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d v="2014-08-09T00:48:54"/>
    <n v="201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n v="2015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n v="2014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d v="2014-11-01T03:59:00"/>
    <n v="2014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d v="2014-09-02T01:10:22"/>
    <n v="2014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d v="2016-11-07T18:12:55"/>
    <n v="2016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n v="201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n v="2015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n v="2015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n v="2012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n v="2013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n v="2011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n v="2013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n v="2013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n v="2010"/>
    <x v="6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n v="2012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n v="2013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n v="2011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n v="2013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n v="2012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n v="2012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n v="2014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n v="2011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n v="2014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n v="2011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n v="2012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n v="2013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n v="2013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n v="2011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n v="2014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n v="2011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n v="201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n v="201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n v="2015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n v="2014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n v="2009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n v="2016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n v="201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n v="2011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n v="2016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n v="2013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n v="2012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n v="2016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n v="2012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n v="2015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n v="201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n v="2013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n v="2014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n v="2014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n v="2012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n v="201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n v="201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n v="201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n v="2011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n v="2014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n v="2014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n v="2016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n v="2016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n v="2013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n v="2013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n v="201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n v="2016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n v="2013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n v="2013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n v="2015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n v="2012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n v="2015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n v="2016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n v="2014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2016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n v="2016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n v="2014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n v="2016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d v="2016-03-14T09:24:43"/>
    <n v="2016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d v="2015-08-20T18:19:02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2016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n v="2016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n v="2015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d v="2015-02-18T03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201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2016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d v="2015-07-16T21:38:56"/>
    <n v="2015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2014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2014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n v="2014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n v="2014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n v="2015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n v="2015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n v="2016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n v="2010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n v="201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n v="2013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n v="2014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n v="201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n v="2011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n v="2016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n v="2016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n v="2015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n v="2016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n v="2013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n v="201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n v="2012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n v="20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n v="201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n v="2014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n v="2014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n v="2016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n v="201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n v="2012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n v="201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n v="2014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n v="2015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n v="2010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n v="2014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n v="2012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n v="2014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n v="2016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n v="2014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n v="2015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n v="2015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n v="2014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n v="201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n v="2013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n v="2016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n v="201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n v="2016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n v="2015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n v="2016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n v="201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n v="2012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n v="2013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n v="2015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n v="2013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n v="2013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n v="2015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n v="2013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n v="2016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n v="2015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n v="201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n v="2014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n v="2013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n v="2015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n v="2015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n v="2014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n v="201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n v="2016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n v="2016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n v="2013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n v="2013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n v="201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n v="2015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n v="2016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n v="2015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n v="2016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n v="2016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n v="201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n v="2015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n v="201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n v="2013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n v="2014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n v="2015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n v="2016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n v="2015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n v="2015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n v="2012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n v="2011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n v="201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n v="2014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n v="2012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n v="2011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n v="201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n v="2010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n v="2013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n v="2011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n v="201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n v="201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n v="2012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n v="2011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n v="2012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n v="2011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n v="2015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n v="2012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n v="201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n v="201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n v="2012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n v="2013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n v="2014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n v="201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n v="2014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n v="2012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n v="2015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n v="2014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n v="2011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n v="201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n v="2014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n v="2010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n v="2012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n v="2015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n v="2011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n v="2012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n v="2013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n v="2016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n v="201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2010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d v="2010-11-30T05:00:00"/>
    <n v="2010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n v="201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d v="2014-12-08T23:21:27"/>
    <n v="2014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n v="2015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d v="2014-09-21T18:32:49"/>
    <n v="2014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n v="2014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n v="201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n v="2011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n v="2013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n v="2012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n v="2013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n v="201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n v="2013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n v="2016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n v="20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2014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n v="2015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d v="2010-07-21T19:00:00"/>
    <n v="2010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n v="2013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n v="2013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d v="2016-02-11T16:18:30"/>
    <n v="2016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n v="2014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015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2010"/>
    <x v="75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n v="2016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n v="2016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n v="2014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d v="2015-01-10T07:59:00"/>
    <n v="2014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d v="2014-01-28T15:10:27"/>
    <n v="2014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d v="2016-03-31T16:56:25"/>
    <n v="2016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n v="2013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n v="2016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n v="2012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d v="2011-07-16T17:32:54"/>
    <n v="2011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n v="201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n v="2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d v="2014-07-24T18:23:11"/>
    <n v="2014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d v="2015-06-08T03:50:00"/>
    <n v="2015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n v="2016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d v="2016-04-08T15:00:35"/>
    <n v="2016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d v="2014-12-05T21:06:58"/>
    <n v="2014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2012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d v="2017-02-10T05:00:00"/>
    <n v="2017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d v="2017-03-02T16:49:11"/>
    <n v="2017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d v="2015-08-22T18:00:22"/>
    <n v="201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d v="2015-06-22T05:00:00"/>
    <n v="2015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d v="2015-04-18T13:55:20"/>
    <n v="2015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d v="2013-09-10T03:59:00"/>
    <n v="2013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d v="2016-05-05T13:01:47"/>
    <n v="2016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d v="2016-07-21T00:13:06"/>
    <n v="2016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d v="2015-05-02T15:11:49"/>
    <n v="201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d v="2016-06-06T06:01:07"/>
    <n v="2016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d v="2017-01-18T15:16:37"/>
    <n v="2016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d v="2015-04-11T04:06:32"/>
    <n v="2015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n v="2015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n v="2017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n v="201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n v="2017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n v="2016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n v="201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n v="2016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n v="2015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n v="2016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n v="2016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n v="2016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n v="201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n v="2016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n v="2016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n v="2016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n v="201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n v="2016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n v="2015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n v="201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n v="2015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n v="2013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n v="201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n v="20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n v="2012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n v="2012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n v="201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n v="2012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n v="2014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n v="2012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n v="2014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n v="2013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2015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n v="20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n v="2012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n v="201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n v="2015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n v="2012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n v="2015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n v="2013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n v="2016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n v="201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n v="201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n v="2016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n v="2014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n v="2016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n v="2013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n v="2015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n v="2013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n v="2014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n v="2013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n v="2014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n v="2015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n v="2016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n v="2015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n v="2014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n v="2013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n v="2016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n v="2013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n v="2017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n v="2016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n v="2014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n v="2015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n v="201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n v="2016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n v="2013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n v="2016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n v="201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n v="2016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n v="2015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n v="2017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n v="2016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n v="201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n v="2016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n v="2015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n v="201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n v="2014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n v="2017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n v="2014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n v="2015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n v="2016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n v="2016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n v="2016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n v="2014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n v="2017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n v="2016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n v="2016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n v="201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n v="2017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n v="2014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n v="2013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n v="2015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n v="2015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n v="2015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d v="2011-07-25T06:50:00"/>
    <n v="2011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d v="2016-01-14T04:11:26"/>
    <n v="2015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d v="2012-05-09T02:00:04"/>
    <n v="2012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d v="2011-03-12T04:00:00"/>
    <n v="2011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d v="2012-06-29T04:27:23"/>
    <n v="2012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d v="2013-09-06T03:59:00"/>
    <n v="2013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d v="2014-06-23T16:01:00"/>
    <n v="201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d v="2012-06-26T18:00:00"/>
    <n v="2012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d v="2013-12-06T23:22:00"/>
    <n v="2013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d v="2009-12-01T17:00:00"/>
    <n v="2009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d v="2012-04-23T04:00:00"/>
    <n v="2012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d v="2012-04-18T16:44:36"/>
    <n v="201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d v="2012-09-25T03:59:00"/>
    <n v="2012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n v="201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d v="2013-01-26T22:54:16"/>
    <n v="201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d v="2012-02-23T17:33:46"/>
    <n v="2012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d v="2012-03-14T03:59:00"/>
    <n v="2012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d v="2014-03-26T19:10:33"/>
    <n v="2014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n v="2011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d v="2012-06-28T17:26:56"/>
    <n v="2012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n v="201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n v="2013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n v="2011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n v="201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n v="2014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n v="2012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n v="2014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n v="2013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n v="2013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n v="2014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n v="2014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n v="201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n v="2012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n v="201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n v="2009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n v="201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n v="2009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n v="2013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n v="2014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n v="201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n v="2017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2017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n v="2017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n v="2017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d v="2017-04-30T17:00:00"/>
    <n v="2017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n v="201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n v="2015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n v="2014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n v="2015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n v="2014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n v="2014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n v="2014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n v="201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n v="201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n v="201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n v="201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n v="2016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n v="2016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n v="2015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14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2015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d v="2016-06-24T17:27:49"/>
    <n v="2016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n v="2015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d v="2016-10-17T19:10:31"/>
    <n v="2016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d v="2016-08-25T14:34:36"/>
    <n v="201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d v="2016-02-20T22:22:18"/>
    <n v="2015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n v="2015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n v="2016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d v="2015-04-30T02:25:39"/>
    <n v="201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n v="201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n v="2015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d v="2015-01-10T17:21:00"/>
    <n v="2014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d v="2015-05-02T22:02:16"/>
    <n v="201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n v="2015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n v="201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n v="2014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d v="2015-08-03T15:35:24"/>
    <n v="2015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d v="2016-02-07T16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n v="2016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d v="2014-12-11T16:31:10"/>
    <n v="2014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n v="2015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n v="2015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n v="2015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d v="2015-10-21T12:45:33"/>
    <n v="201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d v="2016-04-25T22:16:56"/>
    <n v="201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d v="2015-04-14T16:19:25"/>
    <n v="201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d v="2014-12-18T04:32:21"/>
    <n v="201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n v="201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d v="2015-04-24T01:39:31"/>
    <n v="201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d v="2015-08-29T15:53:44"/>
    <n v="2015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d v="2015-02-12T20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n v="2016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d v="2015-12-10T22:12:46"/>
    <n v="201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n v="2016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n v="2015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n v="2015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n v="2015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d v="2015-04-10T22:27:28"/>
    <n v="201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d v="2015-08-04T04:30:03"/>
    <n v="2015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d v="2015-02-22T01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d v="2014-11-14T02:37:23"/>
    <n v="2014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d v="2015-08-05T16:50:32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n v="201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d v="2016-07-22T15:02:20"/>
    <n v="2016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d v="2015-01-15T19:29:00"/>
    <n v="2014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d v="2015-07-25T21:59:00"/>
    <n v="2015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d v="2015-03-31T18:04:04"/>
    <n v="2015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n v="2015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d v="2015-08-08T15:33:37"/>
    <n v="201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d v="2015-02-26T08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n v="2016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d v="2015-10-15T20:22:38"/>
    <n v="2015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n v="2014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n v="2015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n v="2014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n v="201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n v="201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d v="2015-05-13T16:18:51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n v="2016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201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n v="2016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n v="2014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n v="2015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d v="2014-11-06T04:22:37"/>
    <n v="2014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n v="20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n v="20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2016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d v="2014-05-31T23:30:00"/>
    <n v="2014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n v="2015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n v="201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d v="2015-03-14T15:00:00"/>
    <n v="2015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2014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d v="2015-03-24T19:34:04"/>
    <n v="2015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2014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n v="2014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d v="2015-02-21T16:29:56"/>
    <n v="2015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d v="2015-03-11T16:23:56"/>
    <n v="2015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d v="2014-12-31T16:54:50"/>
    <n v="201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n v="201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d v="2016-05-27T22:04:00"/>
    <n v="2016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2015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d v="2016-03-23T06:38:53"/>
    <n v="2016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d v="2015-03-12T17:49:11"/>
    <n v="2015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n v="2016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d v="2016-02-12T03:08:24"/>
    <n v="2016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d v="2016-06-28T02:23:33"/>
    <n v="2016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d v="2015-08-04T04:27:54"/>
    <n v="2015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d v="2015-10-05T06:39:46"/>
    <n v="20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d v="2016-01-29T14:46:10"/>
    <n v="2015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2015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d v="2015-12-07T22:57:42"/>
    <n v="2015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2015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d v="2016-02-13T21:35:13"/>
    <n v="2016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n v="2015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n v="2015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n v="201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n v="2016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n v="201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n v="2016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n v="2016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n v="2016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2014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n v="2014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n v="2017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n v="2015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n v="2017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n v="2016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n v="201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n v="2016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n v="2016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n v="2016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n v="2011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n v="2012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n v="2013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n v="2015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n v="2012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n v="201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n v="2012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n v="2012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n v="2011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n v="2012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n v="201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n v="2010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n v="201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n v="2010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n v="2010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n v="2014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n v="2012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n v="201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n v="2012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2015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n v="2012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n v="2011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n v="2012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n v="201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n v="20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n v="2012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n v="2012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n v="2011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n v="2013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n v="2012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n v="2010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n v="2012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n v="2013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n v="20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n v="2012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2013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n v="2011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n v="2015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n v="2012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n v="2012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n v="2015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d v="2014-09-21T19:48:38"/>
    <n v="2014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016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20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015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d v="2015-10-03T21:00:00"/>
    <n v="2015"/>
    <x v="86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201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201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n v="2015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d v="2015-05-14T23:56:12"/>
    <n v="2015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2014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2016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d v="2014-08-20T09:21:17"/>
    <n v="2014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2014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n v="2015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2014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n v="201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2016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n v="2015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n v="2016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n v="2014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n v="2014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n v="2012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n v="2014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n v="2013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n v="2015"/>
    <x v="8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n v="2012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n v="2015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n v="2015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n v="201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n v="2013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2009"/>
    <x v="87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n v="2014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n v="201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n v="2011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n v="2013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n v="2014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n v="201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n v="2013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n v="2013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n v="2010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n v="201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n v="2015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n v="2013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n v="2012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n v="2016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n v="2013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n v="2015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n v="2012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n v="2012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n v="2015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n v="2012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n v="2012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n v="2014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n v="2015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n v="2011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2015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d v="2016-10-11T12:35:39"/>
    <n v="2016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2015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201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2016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20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d v="2015-04-23T21:05:38"/>
    <n v="2015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d v="2016-09-01T15:59:54"/>
    <n v="2016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d v="2015-09-17T02:31:52"/>
    <n v="20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d v="2017-02-08T21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d v="2016-05-19T08:12:01"/>
    <n v="2016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20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2014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016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201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2015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014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2015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n v="2014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d v="2015-05-16T03:00:00"/>
    <n v="2015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n v="2015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d v="2016-10-29T23:43:54"/>
    <n v="2016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d v="2015-03-16T17:28:00"/>
    <n v="2015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201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d v="2014-07-05T23:07:12"/>
    <n v="2014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d v="2015-12-25T07:55:36"/>
    <n v="201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n v="201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n v="2015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d v="2016-03-23T11:52:07"/>
    <n v="2016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2016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d v="2016-03-13T20:45:24"/>
    <n v="2016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d v="2014-10-05T19:13:41"/>
    <n v="2014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20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d v="2014-08-07T23:13:48"/>
    <n v="201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n v="201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n v="2016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n v="2015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d v="2014-08-03T18:05:47"/>
    <n v="2014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n v="2016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n v="2012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n v="2014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n v="2013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n v="201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n v="2016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n v="2014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n v="2015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n v="2017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n v="2012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n v="2016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n v="2016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n v="2014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n v="201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014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n v="2016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n v="201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n v="2014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n v="2015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n v="2015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n v="2015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n v="201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n v="20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n v="201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n v="201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n v="2016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n v="2015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n v="2015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n v="2014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n v="201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n v="2016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n v="2015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n v="2016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n v="2014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n v="2016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n v="2015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n v="2016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n v="2016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n v="2014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n v="2015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2014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2016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n v="2016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n v="2014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n v="2015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n v="2015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n v="2015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n v="2016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n v="2015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n v="2014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n v="2014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n v="2015"/>
    <x v="8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n v="2016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n v="2017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n v="2016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n v="2016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n v="201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n v="2015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n v="201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n v="201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n v="2015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n v="2015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n v="2015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n v="2015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n v="201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n v="2015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n v="2015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n v="2014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n v="2014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n v="2015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n v="2014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n v="2016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n v="2014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n v="201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n v="201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n v="201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n v="201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n v="2016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d v="2014-07-10T21:29:10"/>
    <n v="2014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n v="2014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d v="2014-08-09T21:57:05"/>
    <n v="2014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d v="2015-04-27T15:42:10"/>
    <n v="2015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14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2015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n v="2015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d v="2016-07-30T23:04:50"/>
    <n v="2016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n v="2015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d v="2015-05-10T17:22:37"/>
    <n v="2015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d v="2015-03-25T07:01:00"/>
    <n v="2015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n v="2014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d v="2014-09-26T03:22:19"/>
    <n v="201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n v="2015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n v="2014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n v="2015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n v="2014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2014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d v="2014-09-18T20:59:32"/>
    <n v="2014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n v="2017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n v="201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n v="2017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d v="2017-04-05T19:41:54"/>
    <n v="2017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n v="2017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n v="2014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n v="2013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n v="201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n v="2016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n v="2014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n v="2014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n v="2013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n v="2016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n v="2016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n v="201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n v="2014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n v="2016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n v="2016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n v="2016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n v="2013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n v="2016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n v="2014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n v="2015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n v="2017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n v="20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n v="2015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n v="2015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n v="2015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n v="2014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n v="2013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n v="2015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n v="2016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n v="2013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n v="2014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n v="2013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n v="2016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n v="2014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n v="2015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n v="2014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n v="2012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2016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n v="2012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n v="201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n v="2012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n v="201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n v="2015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2012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2014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201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201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n v="201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n v="2013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n v="2016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n v="2016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n v="201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2013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n v="201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n v="2012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n v="2013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n v="2012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2012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2011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n v="2015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n v="2012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n v="2014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n v="2014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2012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2013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n v="201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201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n v="2015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n v="201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n v="2014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n v="2015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d v="2015-02-12T07:00:00"/>
    <n v="2015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d v="2015-02-17T04:59:00"/>
    <n v="2015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d v="2015-04-23T12:50:46"/>
    <n v="2015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n v="2014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n v="2016"/>
    <x v="9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d v="2014-07-09T13:39:40"/>
    <n v="2014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d v="2014-07-18T04:45:52"/>
    <n v="2014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d v="2016-07-29T16:50:43"/>
    <n v="2016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n v="2015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d v="2015-02-11T22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n v="2016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d v="2015-08-12T05:32:39"/>
    <n v="2015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n v="20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2016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d v="2014-06-06T23:00:00"/>
    <n v="2014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d v="2014-07-05T12:40:28"/>
    <n v="201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d v="2014-07-08T22:34:00"/>
    <n v="2014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n v="2015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n v="2016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d v="2015-01-04T13:16:06"/>
    <n v="2014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d v="2014-10-10T11:00:00"/>
    <n v="2014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d v="2015-08-06T15:31:47"/>
    <n v="2015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n v="2015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d v="2014-09-29T10:53:10"/>
    <n v="201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d v="2015-08-22T12:07:53"/>
    <n v="2015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d v="2015-08-05T11:00:00"/>
    <n v="2015"/>
    <x v="95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n v="20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d v="2015-08-22T20:18:55"/>
    <n v="201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d v="2016-03-30T14:39:00"/>
    <n v="2016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d v="2014-06-01T03:59:00"/>
    <n v="2014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d v="2015-04-06T04:00:00"/>
    <n v="2015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d v="2016-12-14T17:49:21"/>
    <n v="2016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d v="2015-05-09T09:35:15"/>
    <n v="20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d v="2016-08-07T18:38:29"/>
    <n v="201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n v="2015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d v="2015-02-28T15:14:22"/>
    <n v="2015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n v="2015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n v="2015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016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d v="2014-09-23T22:08:55"/>
    <n v="2014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d v="2015-03-27T15:24:52"/>
    <n v="2015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d v="2015-03-31T22:59:00"/>
    <n v="2015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d v="2015-06-13T01:43:00"/>
    <n v="2015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d v="2015-12-04T19:01:26"/>
    <n v="20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n v="2015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n v="2016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d v="2015-10-02T23:00:00"/>
    <n v="2015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d v="2016-06-02T10:25:18"/>
    <n v="2016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n v="2014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d v="2015-07-16T19:47:50"/>
    <n v="201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d v="2014-11-23T22:00:00"/>
    <n v="2014"/>
    <x v="96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d v="2015-10-11T02:00:00"/>
    <n v="2015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n v="2015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d v="2015-12-05T00:00:00"/>
    <n v="2015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d v="2017-02-18T04:59:00"/>
    <n v="2017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n v="2015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d v="2014-08-13T22:00:00"/>
    <n v="2014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n v="2014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d v="2015-03-18T17:00:00"/>
    <n v="2015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d v="2015-12-13T18:44:57"/>
    <n v="2015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n v="2014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n v="2016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d v="2017-01-04T13:06:20"/>
    <n v="201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d v="2015-06-08T00:23:53"/>
    <n v="2015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n v="2015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n v="2016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d v="2015-05-29T15:34:19"/>
    <n v="2015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d v="2016-04-23T10:16:40"/>
    <n v="201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d v="2014-09-06T00:10:11"/>
    <n v="2014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n v="2016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d v="2014-06-21T01:05:03"/>
    <n v="201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n v="2014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d v="2015-05-07T17:11:59"/>
    <n v="2015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016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d v="2015-08-08T21:34:00"/>
    <n v="2015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d v="2017-02-20T18:00:00"/>
    <n v="2016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n v="2014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d v="2015-10-16T08:41:44"/>
    <n v="2015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d v="2016-06-19T19:12:56"/>
    <n v="201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d v="2015-09-24T14:10:48"/>
    <n v="2015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n v="2014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d v="2014-09-09T16:12:03"/>
    <n v="2014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d v="2015-07-17T13:18:00"/>
    <n v="2015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n v="2014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d v="2016-10-14T22:00:00"/>
    <n v="2016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d v="2016-07-04T04:00:00"/>
    <n v="2016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d v="2016-10-05T19:50:54"/>
    <n v="201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d v="2016-07-19T14:14:41"/>
    <n v="201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d v="2014-05-17T04:32:45"/>
    <n v="2014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d v="2014-12-21T17:43:33"/>
    <n v="2014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n v="2015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d v="2015-01-28T19:37:11"/>
    <n v="2014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d v="2017-01-17T20:16:26"/>
    <n v="201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d v="2016-05-05T03:04:53"/>
    <n v="201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n v="201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d v="2016-11-30T17:00:00"/>
    <n v="2016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d v="2015-07-03T14:46:35"/>
    <n v="201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d v="2016-01-20T17:24:21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d v="2015-08-20T17:05:00"/>
    <n v="2015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n v="2014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d v="2016-05-01T14:18:38"/>
    <n v="201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d v="2016-02-06T04:59:00"/>
    <n v="2016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d v="2014-12-05T17:27:15"/>
    <n v="201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d v="2015-03-14T00:50:01"/>
    <n v="2015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d v="2015-09-19T03:59:00"/>
    <n v="2015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d v="2015-01-11T10:15:24"/>
    <n v="201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n v="2014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n v="201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d v="2014-08-09T03:00:00"/>
    <n v="2014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d v="2016-04-15T20:12:08"/>
    <n v="2016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d v="2014-08-25T21:00:00"/>
    <n v="2014"/>
    <x v="98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d v="2015-01-09T02:00:00"/>
    <n v="2014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n v="20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d v="2014-06-22T21:00:00"/>
    <n v="2014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d v="2016-12-12T06:00:00"/>
    <n v="2016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d v="2015-10-11T15:29:05"/>
    <n v="2015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d v="2015-10-31T15:57:33"/>
    <n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n v="2016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d v="2014-08-09T05:37:12"/>
    <n v="20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d v="2015-02-07T21:42:19"/>
    <n v="2014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d v="2015-08-24T10:33:16"/>
    <n v="201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d v="2015-09-09T04:00:18"/>
    <n v="2015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2014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n v="2016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n v="2015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d v="2016-05-14T21:03:57"/>
    <n v="2016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d v="2016-06-08T17:33:39"/>
    <n v="201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d v="2014-11-25T19:46:00"/>
    <n v="2014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d v="2015-06-12T20:11:27"/>
    <n v="2015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d v="2015-06-27T18:27:06"/>
    <n v="2015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d v="2016-01-15T03:09:34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d v="2014-09-06T22:08:59"/>
    <n v="2014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d v="2015-03-14T20:46:34"/>
    <n v="2015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d v="2016-03-16T08:33:10"/>
    <n v="2016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d v="2014-05-19T11:26:29"/>
    <n v="2014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d v="2015-09-16T05:37:27"/>
    <n v="2015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n v="2015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d v="2014-08-05T14:52:09"/>
    <n v="201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d v="2015-03-25T18:01:10"/>
    <n v="2015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201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n v="2015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2015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n v="2015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n v="2014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2015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n v="2014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n v="2014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n v="2015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n v="2014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n v="2015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n v="2016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n v="201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n v="2016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n v="2014"/>
    <x v="10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n v="2014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n v="201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n v="2014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n v="201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n v="2015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n v="2015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2015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n v="201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d v="2016-08-15T12:44:52"/>
    <n v="201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d v="2016-11-24T17:11:00"/>
    <n v="2016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d v="2015-06-02T15:34:53"/>
    <n v="2015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d v="2015-11-19T20:45:17"/>
    <n v="2015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n v="201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n v="2014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d v="2016-10-17T04:00:00"/>
    <n v="2016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d v="2015-10-08T19:00:21"/>
    <n v="20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n v="2017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d v="2015-06-16T17:47:29"/>
    <n v="20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n v="20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d v="2015-03-27T23:16:12"/>
    <n v="2015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n v="2016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n v="2016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n v="201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n v="2015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d v="2015-03-01T06:59:00"/>
    <n v="2015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n v="201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n v="2014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d v="2015-07-07T17:30:33"/>
    <n v="201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n v="201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d v="2015-03-09T03:44:52"/>
    <n v="2015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d v="2016-08-17T03:59:00"/>
    <n v="2016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d v="2015-05-03T22:51:00"/>
    <n v="2015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d v="2014-07-18T16:04:11"/>
    <n v="2014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d v="2014-08-31T15:47:58"/>
    <n v="2014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n v="2016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n v="2015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d v="2014-09-26T01:35:00"/>
    <n v="2014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n v="2014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d v="2016-03-13T12:00:00"/>
    <n v="2016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n v="2015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d v="2014-10-20T05:59:00"/>
    <n v="2014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n v="2014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n v="2015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n v="2015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n v="2014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n v="201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n v="2016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n v="201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n v="2016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n v="2016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d v="2015-12-21T04:59:00"/>
    <n v="2015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n v="2015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n v="2017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n v="201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n v="201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n v="2016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n v="2015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n v="2017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n v="2014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n v="2017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2017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n v="201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n v="20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n v="2016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n v="201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n v="201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n v="2014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015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n v="20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n v="2014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2014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n v="2015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n v="2015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n v="201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n v="2014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n v="2014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n v="2014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n v="20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n v="2015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n v="2014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n v="2015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n v="2016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n v="2016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n v="2015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n v="201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n v="2014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n v="2017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n v="2015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n v="201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n v="2014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n v="20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n v="2016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n v="20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n v="2016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n v="2016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n v="201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n v="2013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n v="2010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n v="2016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n v="2013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n v="2015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n v="201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n v="201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n v="2015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n v="201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n v="201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n v="2014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2016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n v="2014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n v="201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n v="2016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d v="2015-05-28T15:59:00"/>
    <n v="2015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d v="2014-10-02T03:59:00"/>
    <n v="2014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n v="2015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d v="2015-01-09T22:59:50"/>
    <n v="2014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n v="201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016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d v="2016-05-20T08:59:00"/>
    <n v="2016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d v="2014-08-08T22:27:26"/>
    <n v="2014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d v="2015-09-28T06:35:34"/>
    <n v="2015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n v="2014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n v="2015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n v="2016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n v="2015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d v="2014-07-30T01:19:32"/>
    <n v="2014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n v="20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d v="2015-09-09T22:31:19"/>
    <n v="201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d v="2015-10-16T16:35:52"/>
    <n v="201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d v="2014-12-14T20:00:34"/>
    <n v="20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d v="2016-12-07T17:36:09"/>
    <n v="2016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n v="2015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d v="2016-10-30T01:46:00"/>
    <n v="2016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d v="2015-06-14T19:19:00"/>
    <n v="2015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d v="2016-08-19T02:27:20"/>
    <n v="2016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n v="2015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d v="2015-02-26T03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n v="20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d v="2014-12-27T01:40:44"/>
    <n v="201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d v="2015-09-20T04:21:31"/>
    <n v="2015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n v="2015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n v="2014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d v="2015-05-05T18:48:00"/>
    <n v="2015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d v="2015-09-29T21:12:39"/>
    <n v="201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n v="2015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d v="2016-12-21T04:36:30"/>
    <n v="2016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d v="2015-01-08T13:41:00"/>
    <n v="2014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n v="2016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n v="2015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d v="2016-08-14T22:45:43"/>
    <n v="2016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d v="2015-10-15T22:00:00"/>
    <n v="2015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n v="2014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d v="2015-09-20T19:05:56"/>
    <n v="2015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d v="2016-08-01T00:36:20"/>
    <n v="2016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d v="2015-05-20T19:48:46"/>
    <n v="201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n v="2016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d v="2016-02-08T00:17:00"/>
    <n v="2015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d v="2016-02-12T04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n v="201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015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n v="2016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d v="2015-06-12T03:45:06"/>
    <n v="2015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d v="2015-02-03T02:00:00"/>
    <n v="2015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n v="2014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d v="2015-09-16T22:00:00"/>
    <n v="2015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n v="2015"/>
    <x v="40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d v="2015-04-28T15:19:54"/>
    <n v="2015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n v="2014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d v="2017-02-19T00:45:19"/>
    <n v="201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n v="2014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d v="2016-11-01T02:55:34"/>
    <n v="2016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n v="201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n v="2014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2016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d v="2015-04-01T12:22:05"/>
    <n v="201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d v="2016-05-27T13:12:00"/>
    <n v="2016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d v="2016-07-02T15:35:23"/>
    <n v="2016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d v="2015-03-27T00:05:32"/>
    <n v="2015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d v="2016-05-05T21:36:36"/>
    <n v="2016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d v="2014-09-26T16:18:55"/>
    <n v="2014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d v="2016-11-09T23:22:12"/>
    <n v="2016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n v="2016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d v="2015-02-02T18:43:21"/>
    <n v="2014"/>
    <x v="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n v="201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d v="2016-03-27T23:26:02"/>
    <n v="2016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n v="2017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d v="2017-04-18T19:13:39"/>
    <n v="2017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d v="2017-04-14T04:59:00"/>
    <n v="2017"/>
    <x v="10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d v="2017-04-08T12:54:05"/>
    <n v="2017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d v="2017-04-21T07:24:20"/>
    <n v="2017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017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d v="2017-03-27T16:16:59"/>
    <n v="2017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d v="2017-04-04T03:38:41"/>
    <n v="2017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d v="2017-03-31T22:59:00"/>
    <n v="2017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d v="2017-05-03T19:12:00"/>
    <n v="2017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n v="201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d v="2017-03-25T04:33:00"/>
    <n v="2017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d v="2017-04-07T16:15:03"/>
    <n v="2017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d v="2017-04-16T20:00:00"/>
    <n v="2017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d v="2017-03-19T11:18:59"/>
    <n v="2017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n v="2017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d v="2017-03-19T06:00:00"/>
    <n v="2017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n v="2017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d v="2017-04-16T15:22:46"/>
    <n v="2017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n v="2014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d v="2014-10-01T04:00:00"/>
    <n v="2014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012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n v="2010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n v="201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d v="2013-11-02T20:49:27"/>
    <n v="2013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n v="2011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n v="2012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n v="20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d v="2012-06-01T22:52:24"/>
    <n v="20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d v="2014-07-19T05:00:00"/>
    <n v="2014"/>
    <x v="108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d v="2013-07-22T20:09:12"/>
    <n v="201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d v="2012-01-18T23:00:00"/>
    <n v="2011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d v="2014-08-13T04:59:00"/>
    <n v="2014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d v="2014-10-15T12:52:02"/>
    <n v="2014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d v="2014-07-07T02:00:00"/>
    <n v="2014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n v="201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n v="2014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d v="2011-05-03T03:59:00"/>
    <n v="2011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d v="2014-11-26T07:59:00"/>
    <n v="2014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d v="2014-08-02T04:13:01"/>
    <n v="2014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d v="2014-06-13T22:00:00"/>
    <n v="2014"/>
    <x v="10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d v="2013-12-13T04:59:00"/>
    <n v="2013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d v="2014-07-02T04:00:00"/>
    <n v="2014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n v="201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d v="2012-02-14T17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n v="201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n v="2014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d v="2011-02-17T21:17:07"/>
    <n v="2010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d v="2013-08-18T15:00:00"/>
    <n v="2013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d v="2014-06-21T16:00:09"/>
    <n v="2014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d v="2014-07-16T14:31:15"/>
    <n v="2014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d v="2013-05-06T16:51:11"/>
    <n v="2013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d v="2014-06-20T09:54:09"/>
    <n v="2014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d v="2014-06-15T16:00:00"/>
    <n v="2014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n v="2011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d v="2013-08-23T19:04:29"/>
    <n v="2013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n v="201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d v="2014-07-16T23:27:21"/>
    <n v="2014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d v="2014-09-16T21:00:00"/>
    <n v="2014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n v="2014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n v="2015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n v="2015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2016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d v="2016-08-16T18:07:49"/>
    <n v="2016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d v="2015-02-28T22:00:00"/>
    <n v="2015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n v="2015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d v="2015-08-01T14:00:00"/>
    <n v="2015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d v="2015-02-16T10:11:17"/>
    <n v="2015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n v="2014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d v="2016-04-30T05:34:00"/>
    <n v="2016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d v="2014-08-31T18:24:37"/>
    <n v="2014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n v="2015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n v="201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015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n v="201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201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n v="2015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d v="2014-07-28T14:31:17"/>
    <n v="2014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n v="2014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d v="2012-06-01T03:59:00"/>
    <n v="2012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n v="2014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d v="2014-08-08T19:05:51"/>
    <n v="201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n v="20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n v="2015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n v="2015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d v="2015-07-11T14:30:00"/>
    <n v="2015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d v="2016-11-04T13:06:24"/>
    <n v="201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n v="2014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n v="2015"/>
    <x v="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n v="2017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n v="2015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d v="2015-10-24T21:29:00"/>
    <n v="2015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d v="2015-08-20T20:02:56"/>
    <n v="201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n v="2016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d v="2016-06-03T21:00:00"/>
    <n v="2016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d v="2015-10-30T14:00:12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201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n v="2015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n v="2014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d v="2014-10-01T03:59:00"/>
    <n v="2014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201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d v="2016-05-04T03:59:00"/>
    <n v="2016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n v="2016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n v="201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n v="201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n v="2015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d v="2015-07-01T12:14:58"/>
    <n v="201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d v="2015-10-25T23:59:00"/>
    <n v="2015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d v="2017-02-16T23:00:00"/>
    <n v="2017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n v="2014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n v="2014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n v="2015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d v="2016-12-01T17:39:42"/>
    <n v="2016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n v="2015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n v="2015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d v="2015-07-12T10:25:12"/>
    <n v="2015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n v="2015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d v="2015-06-20T17:55:14"/>
    <n v="201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n v="201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d v="2015-06-21T17:32:46"/>
    <n v="201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d v="2016-09-07T11:20:40"/>
    <n v="201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n v="2016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n v="2015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d v="2014-10-07T18:26:15"/>
    <n v="2014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n v="2015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d v="2017-02-22T13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d v="2015-01-08T21:17:41"/>
    <n v="2014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n v="2016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n v="2015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n v="2015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n v="2014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d v="2015-10-30T21:00:00"/>
    <n v="2015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d v="2015-01-28T22:00:00"/>
    <n v="2015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n v="2015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n v="2015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d v="2016-08-24T21:42:08"/>
    <n v="2016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d v="2015-06-16T11:00:00"/>
    <n v="2015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d v="2015-07-12T12:47:45"/>
    <n v="20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d v="2014-11-02T11:29:35"/>
    <n v="2014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n v="2015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n v="2016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n v="2016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n v="2015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n v="2016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d v="2014-11-18T17:23:26"/>
    <n v="2014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d v="2015-05-30T20:21:43"/>
    <n v="2015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n v="2016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d v="2015-06-01T05:00:00"/>
    <n v="2015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n v="201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n v="2016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n v="2016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d v="2016-01-29T05:59:00"/>
    <n v="2016"/>
    <x v="113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d v="2017-02-28T05:00:00"/>
    <n v="2017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n v="201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d v="2015-11-28T18:00:28"/>
    <n v="2015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n v="2016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d v="2017-02-20T08:50:02"/>
    <n v="2017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d v="2015-09-17T03:59:00"/>
    <n v="2015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d v="2015-12-04T19:29:08"/>
    <n v="2015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d v="2015-06-16T12:59:14"/>
    <n v="2015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d v="2016-09-26T10:37:09"/>
    <n v="201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d v="2015-11-22T22:00:00"/>
    <n v="2015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n v="2015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n v="2015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d v="2015-10-14T22:01:03"/>
    <n v="2015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d v="2015-04-29T17:51:02"/>
    <n v="2015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d v="2016-08-01T06:59:00"/>
    <n v="2016"/>
    <x v="114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d v="2016-12-07T08:26:16"/>
    <n v="20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d v="2015-03-28T14:38:04"/>
    <n v="2015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n v="201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n v="201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d v="2016-06-10T03:00:00"/>
    <n v="2016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d v="2016-05-15T01:22:19"/>
    <n v="2016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d v="2016-04-13T21:02:45"/>
    <n v="2016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d v="2016-10-16T15:36:18"/>
    <n v="2016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n v="201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d v="2015-10-17T07:00:10"/>
    <n v="2015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d v="2016-11-11T22:00:00"/>
    <n v="2016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d v="2016-01-27T01:00:00"/>
    <n v="2016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d v="2015-05-08T20:05:00"/>
    <n v="2015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d v="2016-05-06T07:17:21"/>
    <n v="201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n v="2014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d v="2016-06-08T00:57:04"/>
    <n v="201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d v="2016-04-11T02:30:00"/>
    <n v="2016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2014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d v="2016-06-22T01:05:57"/>
    <n v="201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n v="2014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n v="2016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d v="2016-09-25T08:46:48"/>
    <n v="2016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d v="2016-06-05T13:59:50"/>
    <n v="2016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d v="2015-04-05T17:51:17"/>
    <n v="2015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n v="201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d v="2016-05-08T08:59:26"/>
    <n v="201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n v="2014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d v="2014-07-27T23:00:00"/>
    <n v="2014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d v="2015-04-01T20:17:48"/>
    <n v="2015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n v="2015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n v="201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n v="2015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n v="20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d v="2014-08-03T23:00:00"/>
    <n v="2014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d v="2016-04-05T08:34:06"/>
    <n v="2016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d v="2014-10-10T21:00:00"/>
    <n v="2014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n v="2017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n v="201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n v="2016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n v="2016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n v="2015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d v="2016-04-13T13:18:00"/>
    <n v="2016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n v="201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2015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d v="2015-02-26T00:35:10"/>
    <n v="2015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n v="2016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n v="2016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n v="2016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d v="2015-11-29T23:00:00"/>
    <n v="2015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d v="2014-07-23T11:00:00"/>
    <n v="2014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d v="2016-07-01T23:00:00"/>
    <n v="2016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n v="2016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d v="2015-10-29T04:01:00"/>
    <n v="2015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n v="2016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d v="2016-07-15T19:34:32"/>
    <n v="201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d v="2014-08-01T10:01:50"/>
    <n v="2014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n v="2014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n v="2017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n v="2016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d v="2014-09-01T15:59:00"/>
    <n v="2014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d v="2015-03-07T04:55:00"/>
    <n v="2015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n v="2014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d v="2016-03-15T21:00:00"/>
    <n v="2016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d v="2015-12-13T02:26:32"/>
    <n v="201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d v="2015-05-13T01:37:17"/>
    <n v="2015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d v="2015-08-01T22:24:54"/>
    <n v="2015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d v="2015-01-01T05:00:00"/>
    <n v="2014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d v="2017-01-15T00:59:40"/>
    <n v="2016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d v="2016-12-17T08:00:00"/>
    <n v="2016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d v="2015-12-02T20:59:25"/>
    <n v="2015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d v="2014-08-25T04:59:00"/>
    <n v="2014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d v="2015-07-18T16:00:00"/>
    <n v="2015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d v="2015-10-28T17:33:36"/>
    <n v="2015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n v="2014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n v="2015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n v="2015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d v="2014-08-31T13:08:00"/>
    <n v="2014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d v="2015-08-26T23:00:00"/>
    <n v="2015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n v="2014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d v="2015-03-11T03:26:23"/>
    <n v="2015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n v="2016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d v="2016-06-23T18:47:00"/>
    <n v="2016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d v="2015-11-21T03:00:00"/>
    <n v="2015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n v="201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d v="2014-12-03T15:28:26"/>
    <n v="2014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n v="2014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d v="2015-06-18T11:04:01"/>
    <n v="2015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n v="201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n v="2014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d v="2014-08-08T22:28:00"/>
    <n v="2014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d v="2016-05-06T20:17:35"/>
    <n v="2016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d v="2014-11-06T00:46:00"/>
    <n v="2014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d v="2014-07-27T14:17:25"/>
    <n v="201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d v="2015-05-30T18:10:00"/>
    <n v="2015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d v="2014-06-01T03:59:00"/>
    <n v="2014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d v="2016-02-18T22:00:00"/>
    <n v="2016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n v="2014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d v="2015-02-21T22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n v="201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d v="2015-08-07T17:22:26"/>
    <n v="201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n v="2015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n v="201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d v="2015-06-17T12:05:02"/>
    <n v="2015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d v="2016-03-01T23:59:00"/>
    <n v="2016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n v="2014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d v="2014-07-06T10:08:09"/>
    <n v="2014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d v="2014-07-18T23:48:24"/>
    <n v="201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d v="2016-07-31T20:58:00"/>
    <n v="2016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d v="2016-06-06T07:00:00"/>
    <n v="2016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n v="2015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n v="201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d v="2015-02-28T04:59:00"/>
    <n v="2015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n v="2016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d v="2016-04-17T23:30:00"/>
    <n v="2016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n v="2015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d v="2014-10-26T00:43:00"/>
    <n v="2014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d v="2014-05-23T20:01:47"/>
    <n v="2014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d v="2016-04-06T21:30:00"/>
    <n v="2016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d v="2016-02-14T00:00:00"/>
    <n v="2016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n v="2015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201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d v="2015-02-05T06:59:00"/>
    <n v="2015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n v="2014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d v="2014-09-21T02:00:00"/>
    <n v="2014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d v="2014-07-02T15:29:12"/>
    <n v="201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d v="2015-02-28T17:00:00"/>
    <n v="2015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2016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d v="2014-07-30T22:41:41"/>
    <n v="201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d v="2014-08-18T17:32:33"/>
    <n v="2014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d v="2016-02-05T22:00:00"/>
    <n v="2016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n v="2014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n v="201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d v="2016-08-07T03:00:00"/>
    <n v="2016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n v="2014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d v="2015-08-19T17:03:40"/>
    <n v="2015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n v="2015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d v="2016-01-19T04:59:00"/>
    <n v="2016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d v="2014-07-11T16:15:00"/>
    <n v="2014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d v="2015-11-13T20:17:00"/>
    <n v="2015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201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d v="2014-09-09T12:35:46"/>
    <n v="2014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2016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d v="2015-10-23T12:43:56"/>
    <n v="2015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d v="2015-02-05T12:20:00"/>
    <n v="2015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d v="2016-03-18T20:20:12"/>
    <n v="2016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d v="2014-12-17T02:51:29"/>
    <n v="2014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d v="2016-07-09T04:00:00"/>
    <n v="2016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n v="2015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d v="2015-04-21T17:22:07"/>
    <n v="2015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d v="2014-07-23T03:59:00"/>
    <n v="2014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d v="2016-08-13T23:29:16"/>
    <n v="20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d v="2014-07-31T16:45:59"/>
    <n v="201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n v="201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n v="2014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d v="2015-02-12T05:59:00"/>
    <n v="2015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d v="2015-02-03T04:27:00"/>
    <n v="2015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d v="2016-05-20T11:31:00"/>
    <n v="2016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2014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d v="2016-10-29T03:00:00"/>
    <n v="2016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d v="2015-07-10T18:00:00"/>
    <n v="2015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n v="2016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d v="2016-08-23T03:07:17"/>
    <n v="201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d v="2015-08-09T16:00:00"/>
    <n v="2015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d v="2016-04-19T23:27:30"/>
    <n v="2016"/>
    <x v="1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d v="2015-03-20T15:07:12"/>
    <n v="2015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n v="2016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d v="2016-04-28T15:24:05"/>
    <n v="2016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d v="2016-07-15T21:38:00"/>
    <n v="2016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n v="2014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d v="2014-11-06T05:59:00"/>
    <n v="2014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n v="2015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d v="2016-07-20T12:02:11"/>
    <n v="20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d v="2014-11-03T00:00:00"/>
    <n v="2014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2014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d v="2015-05-17T03:00:00"/>
    <n v="2015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d v="2015-03-16T21:00:00"/>
    <n v="2015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d v="2014-06-21T20:31:20"/>
    <n v="201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n v="2015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n v="2014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d v="2014-07-06T18:31:06"/>
    <n v="2014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n v="201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d v="2016-06-15T18:14:59"/>
    <n v="20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d v="2016-02-02T16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d v="2015-06-03T06:59:00"/>
    <n v="2015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d v="2015-06-24T22:34:12"/>
    <n v="2015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n v="2015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n v="2014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d v="2016-04-13T19:15:24"/>
    <n v="201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n v="2015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n v="2015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d v="2014-08-17T05:11:00"/>
    <n v="2014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d v="2016-11-26T06:00:00"/>
    <n v="2016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n v="2014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d v="2016-09-11T20:19:26"/>
    <n v="201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n v="2016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d v="2016-05-28T21:44:00"/>
    <n v="2016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d v="2015-07-01T06:59:00"/>
    <n v="2015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d v="2016-03-07T04:59:00"/>
    <n v="2016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n v="201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d v="2016-03-16T03:59:00"/>
    <n v="2016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n v="201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2015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n v="2014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d v="2014-08-23T17:37:20"/>
    <n v="2014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d v="2016-05-31T22:08:57"/>
    <n v="20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016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d v="2014-11-21T04:55:00"/>
    <n v="2014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d v="2014-07-02T14:54:06"/>
    <n v="2014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d v="2014-11-07T18:30:00"/>
    <n v="2014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d v="2015-04-23T11:53:12"/>
    <n v="2015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d v="2014-06-04T04:59:00"/>
    <n v="2014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d v="2015-02-02T04:59:00"/>
    <n v="2015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n v="20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n v="2014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n v="2014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d v="2014-10-02T14:21:00"/>
    <n v="2014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d v="2015-09-06T13:47:00"/>
    <n v="2015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d v="2014-09-29T08:40:20"/>
    <n v="2014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d v="2015-09-15T10:06:00"/>
    <n v="2015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d v="2016-09-25T23:00:00"/>
    <n v="2016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n v="2014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n v="2015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016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n v="2015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d v="2017-01-18T12:01:58"/>
    <n v="2016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d v="2015-07-13T01:00:00"/>
    <n v="2015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016"/>
    <x v="126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d v="2016-06-30T15:42:14"/>
    <n v="201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d v="2014-09-18T03:59:00"/>
    <n v="2014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d v="2015-11-11T19:16:07"/>
    <n v="2015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n v="201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d v="2015-10-02T18:00:00"/>
    <n v="2015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d v="2015-12-20T11:59:00"/>
    <n v="2015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d v="2014-11-17T07:59:00"/>
    <n v="2014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d v="2016-08-17T10:05:40"/>
    <n v="2016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d v="2016-09-08T18:08:42"/>
    <n v="2016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d v="2016-06-26T00:04:51"/>
    <n v="201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n v="20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n v="2014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d v="2015-06-25T18:07:39"/>
    <n v="2015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d v="2015-04-11T19:22:39"/>
    <n v="201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d v="2015-04-01T03:59:00"/>
    <n v="2015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n v="2016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n v="2016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d v="2015-09-04T09:27:53"/>
    <n v="2015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d v="2016-05-02T21:26:38"/>
    <n v="201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d v="2014-05-22T22:07:00"/>
    <n v="2014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201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d v="2015-08-12T00:00:00"/>
    <n v="2015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d v="2015-02-11T17:00:00"/>
    <n v="2015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n v="2016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d v="2014-08-17T15:35:24"/>
    <n v="201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n v="2014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d v="2015-06-26T21:00:00"/>
    <n v="2015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d v="2015-07-31T08:58:00"/>
    <n v="2015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d v="2015-05-27T02:45:00"/>
    <n v="2015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d v="2015-08-05T18:36:00"/>
    <n v="2015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d v="2016-03-13T22:00:00"/>
    <n v="2016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d v="2016-08-01T19:00:00"/>
    <n v="2016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d v="2015-10-05T16:00:00"/>
    <n v="2015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d v="2014-12-31T17:50:08"/>
    <n v="2014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d v="2015-01-23T12:11:23"/>
    <n v="2014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d v="2015-06-10T19:27:24"/>
    <n v="2015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d v="2014-09-17T17:46:34"/>
    <n v="201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n v="2014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d v="2014-12-31T07:00:00"/>
    <n v="2014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n v="2014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d v="2015-06-21T13:41:22"/>
    <n v="2015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d v="2014-11-08T10:00:46"/>
    <n v="2014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n v="2014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n v="2016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2016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d v="2015-04-26T06:28:00"/>
    <n v="2015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n v="201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d v="2016-03-31T17:17:36"/>
    <n v="201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d v="2015-03-01T04:59:00"/>
    <n v="2015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d v="2014-07-30T11:18:30"/>
    <n v="2014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d v="2016-04-05T02:18:02"/>
    <n v="2016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n v="2016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n v="201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n v="2014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n v="2016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d v="2016-06-27T19:00:00"/>
    <n v="2016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d v="2015-04-29T23:00:00"/>
    <n v="2015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d v="2015-05-26T15:32:27"/>
    <n v="2015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d v="2014-10-20T08:00:34"/>
    <n v="201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d v="2015-01-24T04:59:00"/>
    <n v="2014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n v="2014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d v="2015-01-05T20:26:00"/>
    <n v="2014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d v="2016-09-04T01:36:22"/>
    <n v="2016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d v="2015-03-13T06:59:00"/>
    <n v="2015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d v="2014-08-26T17:09:42"/>
    <n v="2014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d v="2016-03-03T05:59:00"/>
    <n v="2016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d v="2014-09-03T04:59:00"/>
    <n v="2014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d v="2015-08-30T00:00:00"/>
    <n v="2015"/>
    <x v="129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016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n v="201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d v="2016-05-17T21:27:59"/>
    <n v="2016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d v="2015-11-05T21:44:40"/>
    <n v="2015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d v="2016-04-29T06:59:00"/>
    <n v="2016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d v="2016-02-13T19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d v="2016-08-14T14:30:57"/>
    <n v="201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d v="2015-12-15T00:00:00"/>
    <n v="2015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d v="2016-06-17T14:00:00"/>
    <n v="2016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d v="2016-03-30T22:48:05"/>
    <n v="2016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d v="2015-08-17T10:22:16"/>
    <n v="201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d v="2015-04-08T08:53:21"/>
    <n v="2015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n v="2014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201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d v="2015-06-19T01:00:16"/>
    <n v="20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d v="2015-12-10T14:14:56"/>
    <n v="20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d v="2015-03-19T21:47:44"/>
    <n v="2015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d v="2017-02-28T00:00:00"/>
    <n v="2017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d v="2015-06-03T15:04:10"/>
    <n v="201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d v="2016-11-19T22:00:00"/>
    <n v="2016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n v="2015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d v="2016-09-30T21:00:00"/>
    <n v="2016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d v="2014-09-28T03:23:00"/>
    <n v="2014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d v="2014-07-26T07:00:00"/>
    <n v="2014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d v="2016-08-23T18:34:50"/>
    <n v="2016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d v="2015-07-02T15:39:37"/>
    <n v="201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d v="2014-08-16T16:00:57"/>
    <n v="2014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d v="2016-05-21T03:59:00"/>
    <n v="2016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2015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d v="2016-05-05T17:00:00"/>
    <n v="2016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d v="2014-11-29T21:19:50"/>
    <n v="2014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n v="2014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14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n v="2016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n v="2016"/>
    <x v="13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n v="20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201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n v="2014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d v="2015-04-19T15:08:52"/>
    <n v="2015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d v="2016-10-07T15:11:00"/>
    <n v="2016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n v="201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2014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d v="2015-11-30T17:00:00"/>
    <n v="2015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2015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n v="2016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d v="2016-11-22T00:17:18"/>
    <n v="2016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d v="2015-06-16T23:30:00"/>
    <n v="2015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2016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n v="201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01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d v="2016-02-02T11:29:44"/>
    <n v="2016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d v="2014-08-10T15:59:00"/>
    <n v="2014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d v="2016-08-25T03:59:00"/>
    <n v="2016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d v="2015-08-05T08:43:27"/>
    <n v="2015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d v="2016-04-03T17:00:00"/>
    <n v="2016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d v="2015-07-18T06:59:00"/>
    <n v="2015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n v="2017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n v="2016"/>
    <x v="132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d v="2014-07-02T03:59:00"/>
    <n v="2014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n v="2015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d v="2014-12-23T21:08:45"/>
    <n v="2014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d v="2016-04-10T04:00:00"/>
    <n v="2016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n v="2015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2016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d v="2016-06-16T05:58:09"/>
    <n v="2016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d v="2015-10-28T19:54:00"/>
    <n v="2015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d v="2014-07-24T07:00:00"/>
    <n v="2014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d v="2015-07-18T23:16:59"/>
    <n v="201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d v="2015-07-23T18:33:00"/>
    <n v="2015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n v="201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n v="2015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d v="2014-07-21T03:59:00"/>
    <n v="2014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d v="2014-09-26T22:43:04"/>
    <n v="201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n v="2014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n v="2016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d v="2016-05-15T23:00:00"/>
    <n v="2016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d v="2014-09-12T19:34:44"/>
    <n v="201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n v="2014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d v="2015-05-31T12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n v="2014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d v="2016-10-05T10:53:54"/>
    <n v="2016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d v="2016-01-15T15:38:10"/>
    <n v="201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d v="2014-06-16T06:59:00"/>
    <n v="2014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d v="2016-10-20T02:48:16"/>
    <n v="20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d v="2015-09-02T04:19:46"/>
    <n v="201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n v="2014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d v="2015-08-29T03:59:00"/>
    <n v="2015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n v="2014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d v="2014-08-08T18:53:24"/>
    <n v="201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d v="2015-06-21T22:25:00"/>
    <n v="2015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d v="2014-11-27T15:21:23"/>
    <n v="2014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n v="2015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d v="2014-09-19T00:00:00"/>
    <n v="2014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d v="2015-11-30T22:30:00"/>
    <n v="2015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d v="2016-06-06T02:00:00"/>
    <n v="2016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n v="2014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d v="2015-02-13T14:48:36"/>
    <n v="2014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016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d v="2014-10-15T14:26:56"/>
    <n v="2014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d v="2014-09-30T16:00:00"/>
    <n v="2014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n v="201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n v="2016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d v="2016-08-13T06:59:00"/>
    <n v="2016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d v="2016-05-31T16:33:14"/>
    <n v="2016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d v="2014-06-23T18:00:00"/>
    <n v="2014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d v="2014-09-12T21:55:49"/>
    <n v="2014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d v="2016-07-22T05:26:00"/>
    <n v="2016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d v="2014-07-04T03:24:46"/>
    <n v="2014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d v="2014-06-25T16:59:06"/>
    <n v="2014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n v="2015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d v="2014-06-15T16:00:00"/>
    <n v="2014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n v="2015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n v="201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n v="2015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n v="2015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d v="2016-01-21T21:18:29"/>
    <n v="2015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d v="2015-05-09T20:47:29"/>
    <n v="2015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d v="2015-02-27T17:11:15"/>
    <n v="20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201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d v="2015-07-02T23:50:06"/>
    <n v="2015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n v="201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d v="2016-02-11T22:59:00"/>
    <n v="2016"/>
    <x v="135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d v="2014-11-30T19:04:22"/>
    <n v="2014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d v="2016-05-04T23:00:00"/>
    <n v="2016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2016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d v="2016-04-29T21:00:00"/>
    <n v="2016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d v="2016-10-20T04:55:00"/>
    <n v="2016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d v="2015-08-19T04:06:16"/>
    <n v="201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n v="2015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2015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d v="2015-01-10T03:23:00"/>
    <n v="2014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d v="2015-01-24T12:00:00"/>
    <n v="2014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n v="2015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d v="2015-05-25T21:38:16"/>
    <n v="2015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d v="2015-05-28T16:38:09"/>
    <n v="201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d v="2015-03-23T18:00:00"/>
    <n v="2015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d v="2015-11-12T06:59:00"/>
    <n v="2015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014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d v="2016-07-17T10:47:48"/>
    <n v="2016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d v="2014-08-12T01:53:58"/>
    <n v="2014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n v="201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d v="2014-09-06T05:09:04"/>
    <n v="201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n v="201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n v="2014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d v="2014-08-10T16:45:02"/>
    <n v="201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d v="2016-10-08T09:20:39"/>
    <n v="201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d v="2015-07-05T22:59:00"/>
    <n v="2015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n v="2016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2016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n v="2015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n v="2016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n v="2016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n v="2015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n v="2014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n v="201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n v="201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n v="2014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n v="2014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n v="2015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n v="2014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n v="2015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n v="2015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n v="2015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n v="2016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n v="2014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n v="201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n v="2015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n v="2014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n v="201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2015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n v="2016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n v="2016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n v="2016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201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n v="2015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n v="2014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n v="2014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n v="2014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n v="2016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2015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n v="2014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n v="2016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n v="2016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n v="2016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n v="2016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n v="20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n v="2015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d v="2015-12-23T16:18:00"/>
    <n v="2015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d v="2015-06-15T19:10:18"/>
    <n v="2015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2016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2014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d v="2015-07-15T10:43:42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d v="2014-12-16T22:32:09"/>
    <n v="2014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2015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d v="2015-08-28T22:30:00"/>
    <n v="2015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d v="2017-01-14T00:42:36"/>
    <n v="201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n v="201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d v="2014-08-10T17:20:48"/>
    <n v="2014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n v="2014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d v="2015-01-02T16:13:36"/>
    <n v="2014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2015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2016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d v="2014-09-27T21:17:20"/>
    <n v="2014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d v="2014-06-29T06:13:01"/>
    <n v="2014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n v="2015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d v="2015-04-25T09:53:39"/>
    <n v="2015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d v="2014-07-30T23:00:00"/>
    <n v="2014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d v="2015-03-21T19:22:38"/>
    <n v="2015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d v="2016-05-31T11:00:00"/>
    <n v="2016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n v="2015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d v="2016-06-14T21:43:00"/>
    <n v="2016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d v="2015-04-01T03:59:00"/>
    <n v="2015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d v="2015-08-20T23:00:00"/>
    <n v="2015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d v="2014-07-17T16:33:43"/>
    <n v="201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n v="2015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d v="2015-03-12T19:13:02"/>
    <n v="2015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d v="2015-07-17T21:02:00"/>
    <n v="2015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d v="2015-07-05T15:38:37"/>
    <n v="20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n v="2015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d v="2016-01-19T22:59:00"/>
    <n v="2015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d v="2015-07-20T03:59:00"/>
    <n v="2015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d v="2016-08-01T13:41:00"/>
    <n v="2016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n v="2015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d v="2015-05-07T10:09:54"/>
    <n v="201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n v="2015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n v="2014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d v="2016-08-31T20:46:11"/>
    <n v="2016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2016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d v="2014-11-05T21:22:25"/>
    <n v="2014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d v="2016-02-20T02:45:35"/>
    <n v="2016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d v="2014-12-01T19:09:00"/>
    <n v="2014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d v="2015-06-18T10:41:07"/>
    <n v="201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016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n v="2016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n v="2015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n v="201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d v="2015-07-30T03:25:24"/>
    <n v="2015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d v="2016-03-28T15:50:29"/>
    <n v="2016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d v="2014-07-20T18:51:27"/>
    <n v="2014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d v="2014-05-11T11:50:52"/>
    <n v="2014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d v="2014-06-01T01:44:24"/>
    <n v="201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n v="2014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d v="2015-10-01T15:02:54"/>
    <n v="201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d v="2014-10-04T06:59:00"/>
    <n v="2014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d v="2015-07-19T05:23:11"/>
    <n v="2015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d v="2015-10-18T19:36:29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n v="2015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d v="2015-01-01T02:59:03"/>
    <n v="2014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d v="2015-07-17T10:32:59"/>
    <n v="20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d v="2015-03-27T03:34:36"/>
    <n v="2015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d v="2014-09-01T20:09:38"/>
    <n v="2014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d v="2015-05-09T21:14:18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d v="2015-03-26T22:17:51"/>
    <n v="2015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d v="2015-03-08T16:50:03"/>
    <n v="2015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d v="2014-08-01T17:12:00"/>
    <n v="2014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d v="2015-05-22T21:00:00"/>
    <n v="2015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d v="2014-06-25T21:00:00"/>
    <n v="2014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n v="201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d v="2014-11-12T21:47:00"/>
    <n v="2014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d v="2016-09-12T16:59:00"/>
    <n v="2016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n v="201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d v="2015-11-17T22:24:14"/>
    <n v="2015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d v="2014-08-30T05:30:00"/>
    <n v="2014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d v="2016-03-23T03:29:00"/>
    <n v="2016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d v="2016-06-18T19:32:19"/>
    <n v="201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d v="2014-09-08T15:50:05"/>
    <n v="2014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n v="2015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2014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d v="2017-03-29T17:44:10"/>
    <n v="2017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2015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20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015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2016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n v="2016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d v="2015-06-30T03:59:00"/>
    <n v="2015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2014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n v="2014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016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2014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015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2016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201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d v="2015-05-01T22:00:00"/>
    <n v="2015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d v="2017-02-26T13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d v="2015-01-04T23:26:00"/>
    <n v="2014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d v="2015-08-15T18:12:24"/>
    <n v="2015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d v="2015-03-23T04:59:00"/>
    <n v="2015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n v="2014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n v="2014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d v="2016-12-06T04:59:00"/>
    <n v="2016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d v="2015-02-28T06:00:18"/>
    <n v="2015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d v="2014-06-17T04:36:18"/>
    <n v="2014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d v="2015-01-08T20:58:03"/>
    <n v="201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d v="2015-08-17T16:00:00"/>
    <n v="2015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d v="2014-08-12T18:36:01"/>
    <n v="2014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d v="2015-06-11T02:13:11"/>
    <n v="2015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d v="2016-11-14T12:14:02"/>
    <n v="2016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n v="2015"/>
    <x v="142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d v="2015-04-15T05:04:00"/>
    <n v="2015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d v="2015-06-11T23:00:00"/>
    <n v="2015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d v="2015-06-26T13:25:00"/>
    <n v="2015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d v="2014-10-26T20:08:00"/>
    <n v="2014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d v="2014-07-29T03:14:56"/>
    <n v="2014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d v="2014-09-11T08:37:22"/>
    <n v="2014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d v="2015-09-07T18:09:57"/>
    <n v="2015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d v="2014-11-26T20:29:37"/>
    <n v="2014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d v="2015-04-25T04:35:00"/>
    <n v="2015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n v="2015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d v="2015-05-10T22:59:00"/>
    <n v="2015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d v="2016-06-01T23:38:29"/>
    <n v="201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n v="20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d v="2014-09-11T12:39:21"/>
    <n v="2014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d v="2014-08-04T16:00:00"/>
    <n v="2014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d v="2016-01-18T00:00:00"/>
    <n v="2015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d v="2016-11-13T10:17:40"/>
    <n v="2016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n v="2014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d v="2015-03-02T23:00:00"/>
    <n v="2015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d v="2015-04-09T23:31:11"/>
    <n v="2015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d v="2014-06-26T23:02:02"/>
    <n v="201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d v="2014-07-30T20:53:59"/>
    <n v="2014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d v="2014-12-27T02:02:28"/>
    <n v="201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201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d v="2015-10-16T04:59:00"/>
    <n v="2015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d v="2016-09-18T19:51:05"/>
    <n v="201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n v="2016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n v="2015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d v="2016-03-16T03:02:44"/>
    <n v="2016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d v="2016-07-17T00:43:00"/>
    <n v="2016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d v="2015-10-01T13:00:00"/>
    <n v="2015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d v="2015-10-04T15:45:46"/>
    <n v="2015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n v="2016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d v="2016-07-11T15:09:20"/>
    <n v="2016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n v="2015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d v="2014-10-07T04:30:00"/>
    <n v="2014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d v="2015-01-02T11:49:11"/>
    <n v="2014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d v="2014-11-25T01:00:00"/>
    <n v="2014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n v="2015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n v="2015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n v="201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d v="2015-05-15T19:14:28"/>
    <n v="201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d v="2015-02-28T08:00:00"/>
    <n v="2015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d v="2016-10-02T03:25:44"/>
    <n v="201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n v="2014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d v="2016-04-08T18:35:00"/>
    <n v="2016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d v="2016-05-03T18:49:02"/>
    <n v="2016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d v="2015-10-26T18:58:10"/>
    <n v="2015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n v="2016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n v="201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d v="2015-11-28T21:22:21"/>
    <n v="2015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n v="2016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d v="2016-07-08T23:25:54"/>
    <n v="2016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d v="2014-08-02T14:00:00"/>
    <n v="2014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d v="2014-09-28T18:55:56"/>
    <n v="201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d v="2016-01-03T20:17:36"/>
    <n v="201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d v="2014-05-08T21:23:30"/>
    <n v="2014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d v="2015-11-28T14:54:54"/>
    <n v="2015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n v="2015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d v="2015-04-19T16:19:46"/>
    <n v="2015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d v="2016-04-14T04:39:40"/>
    <n v="2016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d v="2014-07-24T02:59:00"/>
    <n v="2014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d v="2016-05-22T19:34:33"/>
    <n v="2016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d v="2016-08-29T03:55:00"/>
    <n v="2016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d v="2016-04-17T20:43:31"/>
    <n v="201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d v="2014-07-21T12:52:06"/>
    <n v="2014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d v="2015-02-06T01:37:14"/>
    <n v="20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d v="2016-05-09T04:00:00"/>
    <n v="2016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d v="2016-06-02T13:07:28"/>
    <n v="201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n v="201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d v="2014-08-01T07:00:00"/>
    <n v="2014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d v="2016-07-22T18:55:32"/>
    <n v="201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d v="2015-01-31T15:25:53"/>
    <n v="2014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n v="2015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n v="2014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d v="2016-07-17T04:19:09"/>
    <n v="2016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d v="2015-07-07T19:26:20"/>
    <n v="2015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d v="2014-05-20T06:59:00"/>
    <n v="2014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d v="2014-11-08T00:00:00"/>
    <n v="2014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d v="2016-02-20T21:05:00"/>
    <n v="2016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d v="2016-05-06T13:04:00"/>
    <n v="2016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d v="2014-05-16T22:11:30"/>
    <n v="2014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d v="2015-08-29T01:56:53"/>
    <n v="2015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n v="2015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20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d v="2015-12-11T23:34:19"/>
    <n v="2015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d v="2015-05-13T20:45:12"/>
    <n v="2015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d v="2014-07-19T09:21:30"/>
    <n v="201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015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d v="2014-11-20T16:04:00"/>
    <n v="2014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n v="2015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d v="2015-03-28T22:07:06"/>
    <n v="2015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d v="2014-08-31T19:51:49"/>
    <n v="2014"/>
    <x v="14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d v="2016-05-07T14:29:18"/>
    <n v="2016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d v="2017-03-01T19:00:00"/>
    <n v="2017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d v="2014-09-27T01:02:41"/>
    <n v="2014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d v="2015-02-15T14:05:47"/>
    <n v="201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d v="2014-10-08T03:54:17"/>
    <n v="201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d v="2014-10-20T19:23:05"/>
    <n v="2014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d v="2016-02-16T18:33:07"/>
    <n v="2016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d v="2014-08-26T16:28:00"/>
    <n v="2014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d v="2015-07-22T23:08:27"/>
    <n v="20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d v="2014-09-09T16:49:20"/>
    <n v="201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d v="2014-10-26T18:29:26"/>
    <n v="2014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d v="2015-01-28T13:04:38"/>
    <n v="2014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n v="201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d v="2015-02-16T07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n v="2016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d v="2015-07-19T18:44:23"/>
    <n v="2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d v="2014-09-17T20:56:40"/>
    <n v="2014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d v="2014-09-04T16:07:54"/>
    <n v="201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d v="2016-10-07T21:51:48"/>
    <n v="201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d v="2016-04-15T16:28:00"/>
    <n v="2016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d v="2015-03-24T03:34:59"/>
    <n v="2015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d v="2014-10-26T21:52:38"/>
    <n v="2014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d v="2015-02-01T02:54:00"/>
    <n v="2014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n v="2016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d v="2015-08-31T16:04:57"/>
    <n v="201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2015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n v="2015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d v="2017-02-23T01:00:00"/>
    <n v="2017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d v="2014-06-05T22:31:40"/>
    <n v="2014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n v="2015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d v="2016-02-03T18:49:00"/>
    <n v="2016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n v="201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d v="2015-12-15T20:25:16"/>
    <n v="2015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d v="2016-10-02T09:00:00"/>
    <n v="2016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d v="2015-04-03T21:44:10"/>
    <n v="2015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d v="2014-10-21T21:11:27"/>
    <n v="201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d v="2014-07-01T22:30:00"/>
    <n v="2014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d v="2016-05-24T14:25:00"/>
    <n v="2016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d v="2014-10-17T19:10:10"/>
    <n v="2014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d v="2015-12-01T05:59:00"/>
    <n v="2015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d v="2015-07-18T03:00:00"/>
    <n v="2015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d v="2016-09-06T11:22:34"/>
    <n v="2016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d v="2015-01-20T19:16:00"/>
    <n v="2014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n v="2014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d v="2015-04-10T05:00:00"/>
    <n v="2015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d v="2014-08-21T04:49:49"/>
    <n v="201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d v="2014-10-22T15:36:50"/>
    <n v="201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d v="2015-01-11T01:00:00"/>
    <n v="2014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n v="2016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d v="2015-07-14T23:00:15"/>
    <n v="20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d v="2014-10-23T15:16:31"/>
    <n v="2014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n v="2014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d v="2014-10-13T21:05:16"/>
    <n v="2014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d v="2014-11-15T20:00:00"/>
    <n v="2014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n v="2016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d v="2014-06-19T15:33:51"/>
    <n v="2014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d v="2016-07-03T19:59:00"/>
    <n v="2016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n v="2015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d v="2016-04-01T03:59:00"/>
    <n v="2016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d v="2014-09-16T03:00:00"/>
    <n v="2014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d v="2014-06-23T16:00:00"/>
    <n v="2014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n v="2016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n v="201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d v="2014-06-27T16:21:24"/>
    <n v="201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d v="2015-04-29T14:07:06"/>
    <n v="2015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d v="2014-08-12T22:50:11"/>
    <n v="201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d v="2016-05-19T00:56:28"/>
    <n v="201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d v="2015-09-28T02:49:10"/>
    <n v="2015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016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d v="2015-02-28T12:00:00"/>
    <n v="2015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d v="2015-03-01T03:00:00"/>
    <n v="2015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n v="201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d v="2014-08-21T18:35:11"/>
    <n v="2014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d v="2015-05-09T04:00:00"/>
    <n v="2015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d v="2015-11-05T14:16:15"/>
    <n v="20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d v="2014-06-30T17:28:00"/>
    <n v="2014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n v="2014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d v="2016-12-21T17:03:14"/>
    <n v="2016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n v="20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d v="2016-06-19T22:32:01"/>
    <n v="201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n v="2016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d v="2015-03-08T12:57:05"/>
    <n v="2015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d v="2015-11-14T23:00:00"/>
    <n v="2015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d v="2016-01-14T18:16:56"/>
    <n v="201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d v="2016-10-09T10:28:26"/>
    <n v="201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d v="2015-03-24T03:59:00"/>
    <n v="2015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d v="2015-11-21T04:00:00"/>
    <n v="2015"/>
    <x v="149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n v="201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d v="2015-01-16T10:26:00"/>
    <n v="2014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d v="2015-05-31T17:35:00"/>
    <n v="2015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d v="2015-08-07T15:00:00"/>
    <n v="2015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d v="2015-01-16T12:09:11"/>
    <n v="2014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d v="2015-04-05T03:40:47"/>
    <n v="2015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d v="2015-08-22T19:34:53"/>
    <n v="2015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d v="2014-10-22T04:59:00"/>
    <n v="2014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d v="2016-12-19T00:45:50"/>
    <n v="201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d v="2017-02-28T08:51:00"/>
    <n v="2017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n v="2015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n v="201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d v="2016-09-02T20:24:33"/>
    <n v="2016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n v="2016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d v="2016-05-15T20:21:13"/>
    <n v="2016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n v="2015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d v="2016-10-27T06:40:34"/>
    <n v="20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d v="2016-12-26T00:15:09"/>
    <n v="2016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d v="2015-04-02T01:00:00"/>
    <n v="2015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d v="2014-09-24T22:00:01"/>
    <n v="2014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d v="2017-03-03T05:00:00"/>
    <n v="2017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n v="2015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d v="2016-07-21T15:02:31"/>
    <n v="2016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d v="2015-02-24T03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d v="2016-02-28T00:00:00"/>
    <n v="2016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d v="2016-01-08T06:34:00"/>
    <n v="2015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uenta de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6" cacheId="3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9:E25" firstHeaderRow="1" firstDataRow="3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axis="axisCol" numFmtId="2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axis="axisCol" showAll="0" defaultSubtotal="0">
      <items count="979">
        <item x="970"/>
        <item n="30 días" sd="0" x="976"/>
        <item x="684"/>
        <item x="29"/>
        <item x="901"/>
        <item x="927"/>
        <item x="770"/>
        <item x="716"/>
        <item x="2"/>
        <item x="270"/>
        <item x="43"/>
        <item x="388"/>
        <item x="926"/>
        <item x="336"/>
        <item x="271"/>
        <item x="497"/>
        <item x="32"/>
        <item x="783"/>
        <item x="704"/>
        <item x="289"/>
        <item x="164"/>
        <item x="699"/>
        <item x="537"/>
        <item x="866"/>
        <item x="717"/>
        <item x="548"/>
        <item x="668"/>
        <item x="189"/>
        <item x="875"/>
        <item x="277"/>
        <item x="360"/>
        <item x="434"/>
        <item x="608"/>
        <item x="665"/>
        <item x="546"/>
        <item x="778"/>
        <item x="513"/>
        <item x="165"/>
        <item x="361"/>
        <item x="887"/>
        <item x="688"/>
        <item x="20"/>
        <item x="692"/>
        <item x="953"/>
        <item x="673"/>
        <item x="952"/>
        <item x="285"/>
        <item x="816"/>
        <item x="886"/>
        <item x="19"/>
        <item x="912"/>
        <item x="451"/>
        <item x="632"/>
        <item x="409"/>
        <item x="30"/>
        <item x="579"/>
        <item x="115"/>
        <item x="869"/>
        <item x="601"/>
        <item x="765"/>
        <item x="267"/>
        <item x="648"/>
        <item x="485"/>
        <item x="51"/>
        <item x="666"/>
        <item x="607"/>
        <item x="391"/>
        <item x="664"/>
        <item x="9"/>
        <item x="891"/>
        <item x="254"/>
        <item x="210"/>
        <item x="47"/>
        <item x="612"/>
        <item x="378"/>
        <item x="595"/>
        <item x="784"/>
        <item x="1"/>
        <item x="721"/>
        <item x="452"/>
        <item x="66"/>
        <item x="830"/>
        <item x="261"/>
        <item x="282"/>
        <item x="722"/>
        <item x="244"/>
        <item x="884"/>
        <item x="911"/>
        <item x="236"/>
        <item x="939"/>
        <item x="364"/>
        <item x="592"/>
        <item x="239"/>
        <item x="252"/>
        <item x="108"/>
        <item x="40"/>
        <item x="132"/>
        <item x="728"/>
        <item x="794"/>
        <item x="7"/>
        <item x="420"/>
        <item x="795"/>
        <item x="366"/>
        <item x="732"/>
        <item x="22"/>
        <item x="575"/>
        <item x="951"/>
        <item x="881"/>
        <item x="367"/>
        <item x="192"/>
        <item x="85"/>
        <item x="235"/>
        <item x="104"/>
        <item x="15"/>
        <item x="557"/>
        <item x="880"/>
        <item x="26"/>
        <item x="241"/>
        <item x="38"/>
        <item x="481"/>
        <item x="877"/>
        <item x="725"/>
        <item x="581"/>
        <item x="570"/>
        <item x="541"/>
        <item x="84"/>
        <item x="864"/>
        <item x="478"/>
        <item x="752"/>
        <item x="943"/>
        <item x="712"/>
        <item x="954"/>
        <item x="436"/>
        <item x="275"/>
        <item x="969"/>
        <item x="158"/>
        <item x="441"/>
        <item x="920"/>
        <item x="768"/>
        <item x="749"/>
        <item x="842"/>
        <item x="318"/>
        <item x="171"/>
        <item x="490"/>
        <item x="141"/>
        <item x="622"/>
        <item x="422"/>
        <item x="791"/>
        <item x="958"/>
        <item x="265"/>
        <item x="605"/>
        <item x="139"/>
        <item x="883"/>
        <item x="705"/>
        <item x="551"/>
        <item x="629"/>
        <item x="596"/>
        <item x="293"/>
        <item x="423"/>
        <item x="347"/>
        <item x="390"/>
        <item x="829"/>
        <item x="453"/>
        <item x="797"/>
        <item x="925"/>
        <item x="701"/>
        <item x="703"/>
        <item x="788"/>
        <item x="761"/>
        <item x="341"/>
        <item x="377"/>
        <item x="194"/>
        <item x="479"/>
        <item x="179"/>
        <item x="23"/>
        <item x="39"/>
        <item x="564"/>
        <item x="405"/>
        <item x="125"/>
        <item x="13"/>
        <item x="200"/>
        <item x="535"/>
        <item x="488"/>
        <item x="42"/>
        <item x="70"/>
        <item x="756"/>
        <item x="471"/>
        <item x="935"/>
        <item x="148"/>
        <item x="724"/>
        <item x="961"/>
        <item x="585"/>
        <item x="805"/>
        <item x="163"/>
        <item x="332"/>
        <item x="974"/>
        <item x="726"/>
        <item x="872"/>
        <item x="486"/>
        <item x="329"/>
        <item x="826"/>
        <item x="740"/>
        <item x="238"/>
        <item x="723"/>
        <item x="348"/>
        <item x="299"/>
        <item x="302"/>
        <item x="736"/>
        <item x="6"/>
        <item x="426"/>
        <item x="260"/>
        <item x="710"/>
        <item x="276"/>
        <item x="24"/>
        <item x="900"/>
        <item x="824"/>
        <item x="844"/>
        <item x="176"/>
        <item x="10"/>
        <item x="973"/>
        <item x="357"/>
        <item x="669"/>
        <item x="902"/>
        <item x="606"/>
        <item x="123"/>
        <item x="522"/>
        <item x="956"/>
        <item x="893"/>
        <item x="827"/>
        <item x="508"/>
        <item x="804"/>
        <item x="633"/>
        <item x="889"/>
        <item x="697"/>
        <item x="381"/>
        <item x="670"/>
        <item x="598"/>
        <item x="459"/>
        <item x="567"/>
        <item x="50"/>
        <item x="286"/>
        <item x="941"/>
        <item x="834"/>
        <item x="964"/>
        <item x="885"/>
        <item x="339"/>
        <item x="121"/>
        <item x="35"/>
        <item x="604"/>
        <item x="742"/>
        <item x="602"/>
        <item x="890"/>
        <item x="694"/>
        <item x="793"/>
        <item x="707"/>
        <item x="166"/>
        <item x="895"/>
        <item x="465"/>
        <item x="731"/>
        <item x="760"/>
        <item x="856"/>
        <item x="71"/>
        <item x="574"/>
        <item x="945"/>
        <item x="857"/>
        <item x="730"/>
        <item x="458"/>
        <item x="896"/>
        <item x="822"/>
        <item x="444"/>
        <item x="402"/>
        <item x="871"/>
        <item x="517"/>
        <item x="808"/>
        <item x="963"/>
        <item x="882"/>
        <item x="138"/>
        <item x="493"/>
        <item x="586"/>
        <item x="777"/>
        <item x="617"/>
        <item x="690"/>
        <item x="588"/>
        <item x="905"/>
        <item x="850"/>
        <item x="209"/>
        <item x="484"/>
        <item x="206"/>
        <item x="837"/>
        <item x="915"/>
        <item x="406"/>
        <item x="587"/>
        <item x="473"/>
        <item x="960"/>
        <item x="650"/>
        <item x="772"/>
        <item x="74"/>
        <item x="947"/>
        <item x="554"/>
        <item x="909"/>
        <item x="98"/>
        <item x="65"/>
        <item x="630"/>
        <item x="410"/>
        <item x="418"/>
        <item x="160"/>
        <item x="218"/>
        <item x="562"/>
        <item x="903"/>
        <item x="843"/>
        <item x="120"/>
        <item x="968"/>
        <item x="462"/>
        <item x="324"/>
        <item x="248"/>
        <item x="652"/>
        <item x="867"/>
        <item x="851"/>
        <item x="312"/>
        <item x="533"/>
        <item x="335"/>
        <item x="205"/>
        <item x="870"/>
        <item x="643"/>
        <item x="914"/>
        <item x="438"/>
        <item x="647"/>
        <item x="333"/>
        <item x="54"/>
        <item x="814"/>
        <item x="687"/>
        <item x="46"/>
        <item x="553"/>
        <item x="931"/>
        <item x="53"/>
        <item x="540"/>
        <item x="308"/>
        <item x="456"/>
        <item x="73"/>
        <item x="922"/>
        <item x="758"/>
        <item x="340"/>
        <item x="430"/>
        <item x="787"/>
        <item x="556"/>
        <item x="376"/>
        <item x="933"/>
        <item x="327"/>
        <item x="75"/>
        <item x="208"/>
        <item x="906"/>
        <item x="81"/>
        <item x="599"/>
        <item x="152"/>
        <item x="257"/>
        <item x="187"/>
        <item x="798"/>
        <item x="741"/>
        <item x="198"/>
        <item x="69"/>
        <item x="334"/>
        <item n="60 días" sd="0" x="977"/>
        <item x="147"/>
        <item x="831"/>
        <item x="475"/>
        <item x="750"/>
        <item x="352"/>
        <item x="841"/>
        <item x="657"/>
        <item x="536"/>
        <item x="748"/>
        <item x="930"/>
        <item x="463"/>
        <item x="91"/>
        <item x="828"/>
        <item x="60"/>
        <item x="417"/>
        <item x="854"/>
        <item x="399"/>
        <item x="292"/>
        <item x="525"/>
        <item x="131"/>
        <item x="385"/>
        <item x="16"/>
        <item x="291"/>
        <item x="124"/>
        <item x="861"/>
        <item x="858"/>
        <item x="919"/>
        <item x="469"/>
        <item x="439"/>
        <item x="143"/>
        <item x="433"/>
        <item x="706"/>
        <item x="971"/>
        <item x="230"/>
        <item x="611"/>
        <item x="272"/>
        <item x="384"/>
        <item x="133"/>
        <item x="447"/>
        <item x="153"/>
        <item x="708"/>
        <item x="242"/>
        <item x="382"/>
        <item x="682"/>
        <item x="507"/>
        <item x="443"/>
        <item x="380"/>
        <item x="49"/>
        <item x="157"/>
        <item x="751"/>
        <item x="660"/>
        <item x="150"/>
        <item x="372"/>
        <item x="491"/>
        <item x="237"/>
        <item x="683"/>
        <item x="156"/>
        <item x="356"/>
        <item x="897"/>
        <item x="363"/>
        <item x="464"/>
        <item x="524"/>
        <item x="800"/>
        <item x="202"/>
        <item x="862"/>
        <item x="404"/>
        <item x="949"/>
        <item x="695"/>
        <item x="696"/>
        <item x="169"/>
        <item x="560"/>
        <item x="762"/>
        <item x="106"/>
        <item x="412"/>
        <item x="240"/>
        <item x="14"/>
        <item x="532"/>
        <item x="667"/>
        <item x="362"/>
        <item x="613"/>
        <item x="57"/>
        <item x="848"/>
        <item x="593"/>
        <item x="847"/>
        <item x="17"/>
        <item x="197"/>
        <item x="217"/>
        <item x="234"/>
        <item x="916"/>
        <item x="178"/>
        <item x="846"/>
        <item x="802"/>
        <item x="944"/>
        <item x="718"/>
        <item x="317"/>
        <item x="137"/>
        <item x="623"/>
        <item x="233"/>
        <item x="393"/>
        <item x="809"/>
        <item x="637"/>
        <item x="0"/>
        <item x="307"/>
        <item x="910"/>
        <item x="258"/>
        <item x="923"/>
        <item x="129"/>
        <item x="326"/>
        <item x="518"/>
        <item x="467"/>
        <item x="759"/>
        <item x="425"/>
        <item x="873"/>
        <item x="743"/>
        <item x="3"/>
        <item x="268"/>
        <item x="888"/>
        <item x="229"/>
        <item x="659"/>
        <item x="483"/>
        <item x="686"/>
        <item x="521"/>
        <item x="304"/>
        <item x="879"/>
        <item x="865"/>
        <item x="559"/>
        <item x="833"/>
        <item x="746"/>
        <item x="305"/>
        <item x="917"/>
        <item x="942"/>
        <item x="631"/>
        <item x="172"/>
        <item x="21"/>
        <item x="126"/>
        <item x="207"/>
        <item x="624"/>
        <item x="745"/>
        <item x="769"/>
        <item x="810"/>
        <item x="563"/>
        <item x="853"/>
        <item x="370"/>
        <item x="346"/>
        <item x="151"/>
        <item x="565"/>
        <item x="78"/>
        <item x="550"/>
        <item x="345"/>
        <item x="89"/>
        <item x="571"/>
        <item x="162"/>
        <item x="355"/>
        <item x="25"/>
        <item x="322"/>
        <item x="860"/>
        <item x="397"/>
        <item x="573"/>
        <item x="368"/>
        <item x="514"/>
        <item x="470"/>
        <item x="711"/>
        <item x="796"/>
        <item x="530"/>
        <item x="379"/>
        <item x="680"/>
        <item x="109"/>
        <item x="845"/>
        <item x="287"/>
        <item x="792"/>
        <item x="499"/>
        <item x="966"/>
        <item x="646"/>
        <item x="449"/>
        <item x="619"/>
        <item x="214"/>
        <item x="959"/>
        <item x="375"/>
        <item x="591"/>
        <item x="531"/>
        <item x="63"/>
        <item x="811"/>
        <item x="203"/>
        <item x="11"/>
        <item x="168"/>
        <item x="782"/>
        <item x="589"/>
        <item x="226"/>
        <item x="627"/>
        <item x="369"/>
        <item x="955"/>
        <item x="264"/>
        <item x="775"/>
        <item x="503"/>
        <item x="836"/>
        <item x="222"/>
        <item x="876"/>
        <item x="330"/>
        <item x="118"/>
        <item x="702"/>
        <item x="228"/>
        <item x="279"/>
        <item x="446"/>
        <item x="576"/>
        <item x="515"/>
        <item x="55"/>
        <item x="738"/>
        <item x="253"/>
        <item x="216"/>
        <item x="506"/>
        <item x="636"/>
        <item x="577"/>
        <item x="821"/>
        <item x="215"/>
        <item x="122"/>
        <item x="529"/>
        <item x="101"/>
        <item x="427"/>
        <item x="342"/>
        <item x="774"/>
        <item x="315"/>
        <item x="477"/>
        <item x="534"/>
        <item x="64"/>
        <item x="161"/>
        <item x="663"/>
        <item x="737"/>
        <item x="639"/>
        <item x="383"/>
        <item x="735"/>
        <item x="246"/>
        <item x="273"/>
        <item x="727"/>
        <item x="838"/>
        <item x="41"/>
        <item x="100"/>
        <item x="720"/>
        <item x="149"/>
        <item x="311"/>
        <item x="281"/>
        <item x="411"/>
        <item x="693"/>
        <item x="416"/>
        <item x="803"/>
        <item x="431"/>
        <item x="773"/>
        <item x="806"/>
        <item x="398"/>
        <item x="678"/>
        <item x="754"/>
        <item x="852"/>
        <item x="719"/>
        <item x="691"/>
        <item x="972"/>
        <item x="175"/>
        <item x="685"/>
        <item x="590"/>
        <item x="325"/>
        <item x="651"/>
        <item x="112"/>
        <item x="263"/>
        <item x="297"/>
        <item x="709"/>
        <item x="373"/>
        <item x="407"/>
        <item x="715"/>
        <item x="597"/>
        <item x="110"/>
        <item x="894"/>
        <item x="394"/>
        <item x="219"/>
        <item x="898"/>
        <item x="832"/>
        <item x="962"/>
        <item x="552"/>
        <item x="154"/>
        <item x="569"/>
        <item x="635"/>
        <item x="274"/>
        <item x="779"/>
        <item x="48"/>
        <item x="655"/>
        <item x="5"/>
        <item x="37"/>
        <item x="714"/>
        <item x="466"/>
        <item x="609"/>
        <item x="474"/>
        <item x="661"/>
        <item x="689"/>
        <item x="191"/>
        <item x="220"/>
        <item x="87"/>
        <item x="437"/>
        <item x="855"/>
        <item x="628"/>
        <item x="555"/>
        <item x="766"/>
        <item x="638"/>
        <item x="825"/>
        <item x="414"/>
        <item x="199"/>
        <item x="323"/>
        <item x="641"/>
        <item x="103"/>
        <item x="213"/>
        <item x="823"/>
        <item x="543"/>
        <item x="839"/>
        <item x="223"/>
        <item x="908"/>
        <item x="582"/>
        <item x="561"/>
        <item x="610"/>
        <item x="918"/>
        <item x="948"/>
        <item x="615"/>
        <item x="460"/>
        <item x="247"/>
        <item x="957"/>
        <item x="642"/>
        <item x="294"/>
        <item x="321"/>
        <item x="509"/>
        <item x="771"/>
        <item x="135"/>
        <item x="128"/>
        <item x="578"/>
        <item x="251"/>
        <item x="676"/>
        <item x="306"/>
        <item x="516"/>
        <item x="283"/>
        <item x="625"/>
        <item x="614"/>
        <item x="801"/>
        <item x="18"/>
        <item x="114"/>
        <item x="314"/>
        <item x="835"/>
        <item x="249"/>
        <item x="654"/>
        <item x="820"/>
        <item x="679"/>
        <item x="653"/>
        <item x="763"/>
        <item x="144"/>
        <item x="776"/>
        <item x="67"/>
        <item x="496"/>
        <item x="136"/>
        <item x="284"/>
        <item x="621"/>
        <item x="86"/>
        <item x="505"/>
        <item x="227"/>
        <item x="188"/>
        <item x="946"/>
        <item x="145"/>
        <item x="817"/>
        <item x="487"/>
        <item x="358"/>
        <item x="757"/>
        <item x="713"/>
        <item x="603"/>
        <item x="435"/>
        <item x="940"/>
        <item x="448"/>
        <item x="177"/>
        <item x="658"/>
        <item x="353"/>
        <item x="116"/>
        <item x="620"/>
        <item x="79"/>
        <item x="819"/>
        <item x="502"/>
        <item x="538"/>
        <item x="739"/>
        <item x="12"/>
        <item x="94"/>
        <item x="127"/>
        <item x="146"/>
        <item x="225"/>
        <item x="231"/>
        <item x="319"/>
        <item x="476"/>
        <item x="310"/>
        <item x="181"/>
        <item x="840"/>
        <item x="72"/>
        <item x="337"/>
        <item x="61"/>
        <item x="457"/>
        <item x="212"/>
        <item x="155"/>
        <item x="558"/>
        <item x="256"/>
        <item x="221"/>
        <item x="892"/>
        <item x="495"/>
        <item x="280"/>
        <item x="349"/>
        <item x="76"/>
        <item x="863"/>
        <item x="519"/>
        <item x="849"/>
        <item x="733"/>
        <item x="429"/>
        <item x="59"/>
        <item x="62"/>
        <item x="510"/>
        <item x="818"/>
        <item x="936"/>
        <item x="965"/>
        <item x="904"/>
        <item x="542"/>
        <item x="313"/>
        <item x="600"/>
        <item x="56"/>
        <item x="351"/>
        <item x="134"/>
        <item x="494"/>
        <item x="140"/>
        <item x="520"/>
        <item x="4"/>
        <item x="117"/>
        <item x="374"/>
        <item x="190"/>
        <item x="428"/>
        <item x="186"/>
        <item x="105"/>
        <item x="928"/>
        <item x="170"/>
        <item x="185"/>
        <item x="96"/>
        <item x="52"/>
        <item x="142"/>
        <item x="512"/>
        <item x="343"/>
        <item x="303"/>
        <item x="645"/>
        <item x="640"/>
        <item x="8"/>
        <item x="594"/>
        <item x="92"/>
        <item x="539"/>
        <item x="44"/>
        <item x="201"/>
        <item x="300"/>
        <item x="975"/>
        <item x="320"/>
        <item x="626"/>
        <item x="34"/>
        <item x="259"/>
        <item x="790"/>
        <item x="526"/>
        <item x="618"/>
        <item x="583"/>
        <item x="159"/>
        <item x="387"/>
        <item x="677"/>
        <item x="937"/>
        <item x="440"/>
        <item x="786"/>
        <item x="675"/>
        <item x="921"/>
        <item x="662"/>
        <item x="813"/>
        <item x="82"/>
        <item x="767"/>
        <item x="572"/>
        <item x="396"/>
        <item x="528"/>
        <item x="468"/>
        <item x="878"/>
        <item x="472"/>
        <item x="868"/>
        <item x="401"/>
        <item x="93"/>
        <item x="77"/>
        <item x="107"/>
        <item x="174"/>
        <item x="753"/>
        <item x="386"/>
        <item x="245"/>
        <item x="262"/>
        <item x="309"/>
        <item x="523"/>
        <item x="97"/>
        <item x="232"/>
        <item x="681"/>
        <item x="907"/>
        <item x="785"/>
        <item x="799"/>
        <item x="415"/>
        <item x="747"/>
        <item x="301"/>
        <item x="815"/>
        <item x="316"/>
        <item x="408"/>
        <item x="266"/>
        <item x="331"/>
        <item x="83"/>
        <item x="584"/>
        <item x="28"/>
        <item x="432"/>
        <item x="180"/>
        <item x="500"/>
        <item x="950"/>
        <item x="504"/>
        <item x="269"/>
        <item x="674"/>
        <item x="649"/>
        <item x="616"/>
        <item x="344"/>
        <item x="328"/>
        <item x="924"/>
        <item x="365"/>
        <item x="545"/>
        <item x="442"/>
        <item x="182"/>
        <item x="211"/>
        <item x="224"/>
        <item x="644"/>
        <item x="967"/>
        <item x="255"/>
        <item x="195"/>
        <item x="424"/>
        <item x="789"/>
        <item x="755"/>
        <item x="511"/>
        <item x="130"/>
        <item x="338"/>
        <item x="544"/>
        <item x="807"/>
        <item x="395"/>
        <item x="350"/>
        <item x="489"/>
        <item x="58"/>
        <item x="68"/>
        <item x="250"/>
        <item x="859"/>
        <item x="700"/>
        <item x="656"/>
        <item x="764"/>
        <item x="445"/>
        <item x="913"/>
        <item x="874"/>
        <item x="80"/>
        <item x="932"/>
        <item x="454"/>
        <item x="934"/>
        <item x="413"/>
        <item x="389"/>
        <item x="461"/>
        <item x="455"/>
        <item x="549"/>
        <item x="193"/>
        <item x="183"/>
        <item x="480"/>
        <item x="812"/>
        <item x="698"/>
        <item x="296"/>
        <item x="113"/>
        <item x="290"/>
        <item x="450"/>
        <item x="547"/>
        <item x="184"/>
        <item x="359"/>
        <item x="568"/>
        <item x="781"/>
        <item x="204"/>
        <item x="278"/>
        <item x="501"/>
        <item x="566"/>
        <item x="354"/>
        <item x="527"/>
        <item x="288"/>
        <item x="938"/>
        <item x="492"/>
        <item x="929"/>
        <item x="173"/>
        <item x="111"/>
        <item x="421"/>
        <item x="371"/>
        <item x="196"/>
        <item n="+ 60 días" sd="0" x="978"/>
        <item x="295"/>
        <item x="99"/>
        <item x="243"/>
        <item x="392"/>
        <item x="33"/>
        <item x="729"/>
        <item x="419"/>
        <item x="672"/>
        <item x="580"/>
        <item x="90"/>
        <item x="634"/>
        <item x="36"/>
        <item x="671"/>
        <item x="400"/>
        <item x="482"/>
        <item x="780"/>
        <item x="167"/>
        <item x="31"/>
        <item x="899"/>
        <item x="744"/>
        <item x="27"/>
        <item x="734"/>
        <item x="88"/>
        <item x="102"/>
        <item x="95"/>
        <item x="298"/>
        <item x="119"/>
        <item x="45"/>
        <item x="498"/>
        <item x="403"/>
      </items>
    </pivotField>
  </pivotFields>
  <rowFields count="1">
    <field x="5"/>
  </rowFields>
  <rowItems count="4">
    <i>
      <x v="1"/>
    </i>
    <i>
      <x v="2"/>
    </i>
    <i>
      <x v="3"/>
    </i>
    <i t="grand">
      <x/>
    </i>
  </rowItems>
  <colFields count="2">
    <field x="22"/>
    <field x="21"/>
  </colFields>
  <colItems count="4">
    <i>
      <x v="1"/>
    </i>
    <i>
      <x v="361"/>
    </i>
    <i>
      <x v="948"/>
    </i>
    <i t="grand">
      <x/>
    </i>
  </colItems>
  <pageFields count="2">
    <pageField fld="16" item="8" hier="-1"/>
    <pageField fld="17" item="24" hier="-1"/>
  </pageFields>
  <dataFields count="1">
    <dataField name="Cuenta de outcomes" fld="5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6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48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6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4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6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5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5:E15" firstHeaderRow="1" firstDataRow="2" firstDataCol="1" rowPageCount="3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2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item="8" hier="-1"/>
    <pageField fld="17" item="24" hier="-1"/>
    <pageField fld="6" hier="-1"/>
  </pageFields>
  <dataFields count="1">
    <dataField name="Cuenta de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14" sqref="B14"/>
    </sheetView>
  </sheetViews>
  <sheetFormatPr baseColWidth="10" defaultRowHeight="14.5" x14ac:dyDescent="0.35"/>
  <cols>
    <col min="1" max="1" width="18.1796875" customWidth="1"/>
    <col min="2" max="2" width="21.26953125" bestFit="1" customWidth="1"/>
    <col min="3" max="3" width="5.453125" customWidth="1"/>
    <col min="4" max="4" width="3.6328125" customWidth="1"/>
    <col min="5" max="5" width="9.1796875" customWidth="1"/>
    <col min="6" max="6" width="11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8" sqref="E8"/>
    </sheetView>
  </sheetViews>
  <sheetFormatPr baseColWidth="10" defaultRowHeight="14.5" x14ac:dyDescent="0.35"/>
  <cols>
    <col min="1" max="1" width="18.1796875" bestFit="1" customWidth="1"/>
    <col min="2" max="2" width="21.26953125" customWidth="1"/>
    <col min="3" max="3" width="3.6328125" customWidth="1"/>
    <col min="4" max="4" width="9.1796875" bestFit="1" customWidth="1"/>
    <col min="5" max="6" width="11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8362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H30" sqref="H30"/>
    </sheetView>
  </sheetViews>
  <sheetFormatPr baseColWidth="10" defaultRowHeight="14.5" x14ac:dyDescent="0.35"/>
  <cols>
    <col min="1" max="1" width="18.1796875" bestFit="1" customWidth="1"/>
    <col min="2" max="2" width="21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10" t="s">
        <v>8358</v>
      </c>
      <c r="B1" t="s">
        <v>8315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95" zoomScaleNormal="95" workbookViewId="0">
      <pane xSplit="2" ySplit="2" topLeftCell="N4108" activePane="bottomRight" state="frozen"/>
      <selection pane="topRight" activeCell="C1" sqref="C1"/>
      <selection pane="bottomLeft" activeCell="A3" sqref="A3"/>
      <selection pane="bottomRight" activeCell="V1" sqref="A1:V4115"/>
    </sheetView>
  </sheetViews>
  <sheetFormatPr baseColWidth="10"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9" max="20" width="10.81640625" style="14" bestFit="1" customWidth="1"/>
    <col min="22" max="22" width="10.81640625" style="19" bestFit="1" customWidth="1"/>
  </cols>
  <sheetData>
    <row r="1" spans="1:22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8382</v>
      </c>
      <c r="V1" s="18" t="s">
        <v>8410</v>
      </c>
    </row>
    <row r="2" spans="1:22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+ROUND(E2/D2*100,0)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+(((J2/60)/60)/24+DATE(1970,1,1))</f>
        <v>42177.007071759261</v>
      </c>
      <c r="T2" s="14">
        <f>+(((I2/60)/60)/24+DATE(1970,1,1))</f>
        <v>42208.125</v>
      </c>
      <c r="U2">
        <f>+YEAR(S2)</f>
        <v>2015</v>
      </c>
      <c r="V2" s="19">
        <f>+T2-S2</f>
        <v>31.117928240739275</v>
      </c>
    </row>
    <row r="3" spans="1:22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+(((J3/60)/60)/24+DATE(1970,1,1))</f>
        <v>42766.600497685184</v>
      </c>
      <c r="T3" s="14">
        <f t="shared" ref="T3:T66" si="3">+(((I3/60)/60)/24+DATE(1970,1,1))</f>
        <v>42796.600497685184</v>
      </c>
      <c r="U3">
        <f t="shared" ref="U3:U66" si="4">+YEAR(S3)</f>
        <v>2017</v>
      </c>
      <c r="V3" s="19">
        <f t="shared" ref="V3:V66" si="5">+T3-S3</f>
        <v>30</v>
      </c>
    </row>
    <row r="4" spans="1:22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 s="19">
        <f t="shared" si="5"/>
        <v>10</v>
      </c>
    </row>
    <row r="5" spans="1:22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 s="19">
        <f t="shared" si="5"/>
        <v>30</v>
      </c>
    </row>
    <row r="6" spans="1:22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 s="19">
        <f t="shared" si="5"/>
        <v>30</v>
      </c>
    </row>
    <row r="7" spans="1:22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 s="19">
        <f t="shared" si="5"/>
        <v>16.299687500002619</v>
      </c>
    </row>
    <row r="8" spans="1:22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 s="19">
        <f t="shared" si="5"/>
        <v>10</v>
      </c>
    </row>
    <row r="9" spans="1:22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 s="19">
        <f t="shared" si="5"/>
        <v>40</v>
      </c>
    </row>
    <row r="10" spans="1:22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 s="19">
        <f t="shared" si="5"/>
        <v>6.9304166666697711</v>
      </c>
    </row>
    <row r="11" spans="1:22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 s="19">
        <f t="shared" si="5"/>
        <v>30</v>
      </c>
    </row>
    <row r="12" spans="1:22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 s="19">
        <f t="shared" si="5"/>
        <v>35</v>
      </c>
    </row>
    <row r="13" spans="1:22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 s="19">
        <f t="shared" si="5"/>
        <v>31.346504629633273</v>
      </c>
    </row>
    <row r="14" spans="1:22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 s="19">
        <f t="shared" si="5"/>
        <v>44.41174768518249</v>
      </c>
    </row>
    <row r="15" spans="1:22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 s="19">
        <f t="shared" si="5"/>
        <v>36.174895833333721</v>
      </c>
    </row>
    <row r="16" spans="1:22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 s="19">
        <f t="shared" si="5"/>
        <v>25.556157407409046</v>
      </c>
    </row>
    <row r="17" spans="1:22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 s="19">
        <f t="shared" si="5"/>
        <v>18.451180555552128</v>
      </c>
    </row>
    <row r="18" spans="1:22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 s="19">
        <f t="shared" si="5"/>
        <v>45.432743055549508</v>
      </c>
    </row>
    <row r="19" spans="1:22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 s="19">
        <f t="shared" si="5"/>
        <v>30.041666666664241</v>
      </c>
    </row>
    <row r="20" spans="1:22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 s="19">
        <f t="shared" si="5"/>
        <v>30</v>
      </c>
    </row>
    <row r="21" spans="1:22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 s="19">
        <f t="shared" si="5"/>
        <v>30</v>
      </c>
    </row>
    <row r="22" spans="1:22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 s="19">
        <f t="shared" si="5"/>
        <v>60</v>
      </c>
    </row>
    <row r="23" spans="1:22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 s="19">
        <f t="shared" si="5"/>
        <v>30</v>
      </c>
    </row>
    <row r="24" spans="1:22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 s="19">
        <f t="shared" si="5"/>
        <v>15.421296296299261</v>
      </c>
    </row>
    <row r="25" spans="1:22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 s="19">
        <f t="shared" si="5"/>
        <v>26.859942129631236</v>
      </c>
    </row>
    <row r="26" spans="1:22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 s="19">
        <f t="shared" si="5"/>
        <v>32.998576388898073</v>
      </c>
    </row>
    <row r="27" spans="1:22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 s="19">
        <f t="shared" si="5"/>
        <v>60</v>
      </c>
    </row>
    <row r="28" spans="1:22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 s="19">
        <f t="shared" si="5"/>
        <v>40</v>
      </c>
    </row>
    <row r="29" spans="1:22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 s="19">
        <f t="shared" si="5"/>
        <v>30.041666666671517</v>
      </c>
    </row>
    <row r="30" spans="1:22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 s="19">
        <f t="shared" si="5"/>
        <v>30</v>
      </c>
    </row>
    <row r="31" spans="1:22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 s="19">
        <f t="shared" si="5"/>
        <v>30</v>
      </c>
    </row>
    <row r="32" spans="1:22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 s="19">
        <f t="shared" si="5"/>
        <v>30</v>
      </c>
    </row>
    <row r="33" spans="1:22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 s="19">
        <f t="shared" si="5"/>
        <v>18</v>
      </c>
    </row>
    <row r="34" spans="1:22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 s="19">
        <f t="shared" si="5"/>
        <v>41.538460648152977</v>
      </c>
    </row>
    <row r="35" spans="1:22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 s="19">
        <f t="shared" si="5"/>
        <v>30.041666666671517</v>
      </c>
    </row>
    <row r="36" spans="1:22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 s="19">
        <f t="shared" si="5"/>
        <v>15</v>
      </c>
    </row>
    <row r="37" spans="1:22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 s="19">
        <f t="shared" si="5"/>
        <v>23.708171296297223</v>
      </c>
    </row>
    <row r="38" spans="1:22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 s="19">
        <f t="shared" si="5"/>
        <v>29.958333333328483</v>
      </c>
    </row>
    <row r="39" spans="1:22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 s="19">
        <f t="shared" si="5"/>
        <v>30</v>
      </c>
    </row>
    <row r="40" spans="1:22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 s="19">
        <f t="shared" si="5"/>
        <v>30</v>
      </c>
    </row>
    <row r="41" spans="1:22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 s="19">
        <f t="shared" si="5"/>
        <v>30.910555555557949</v>
      </c>
    </row>
    <row r="42" spans="1:22" ht="43.5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 s="19">
        <f t="shared" si="5"/>
        <v>19.952685185184237</v>
      </c>
    </row>
    <row r="43" spans="1:22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 s="19">
        <f t="shared" si="5"/>
        <v>30</v>
      </c>
    </row>
    <row r="44" spans="1:22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 s="19">
        <f t="shared" si="5"/>
        <v>30</v>
      </c>
    </row>
    <row r="45" spans="1:22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 s="19">
        <f t="shared" si="5"/>
        <v>30.209652777775773</v>
      </c>
    </row>
    <row r="46" spans="1:22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 s="19">
        <f t="shared" si="5"/>
        <v>45</v>
      </c>
    </row>
    <row r="47" spans="1:22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 s="19">
        <f t="shared" si="5"/>
        <v>30</v>
      </c>
    </row>
    <row r="48" spans="1:22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 s="19">
        <f t="shared" si="5"/>
        <v>30</v>
      </c>
    </row>
    <row r="49" spans="1:22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 s="19">
        <f t="shared" si="5"/>
        <v>60.041666666664241</v>
      </c>
    </row>
    <row r="50" spans="1:22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 s="19">
        <f t="shared" si="5"/>
        <v>30.983101851852552</v>
      </c>
    </row>
    <row r="51" spans="1:22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 s="19">
        <f t="shared" si="5"/>
        <v>30</v>
      </c>
    </row>
    <row r="52" spans="1:22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 s="19">
        <f t="shared" si="5"/>
        <v>38.955347222217824</v>
      </c>
    </row>
    <row r="53" spans="1:22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 s="19">
        <f t="shared" si="5"/>
        <v>30</v>
      </c>
    </row>
    <row r="54" spans="1:22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 s="19">
        <f t="shared" si="5"/>
        <v>30</v>
      </c>
    </row>
    <row r="55" spans="1:22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 s="19">
        <f t="shared" si="5"/>
        <v>14.367534722223354</v>
      </c>
    </row>
    <row r="56" spans="1:22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 s="19">
        <f t="shared" si="5"/>
        <v>30</v>
      </c>
    </row>
    <row r="57" spans="1:22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 s="19">
        <f t="shared" si="5"/>
        <v>21</v>
      </c>
    </row>
    <row r="58" spans="1:22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 s="19">
        <f t="shared" si="5"/>
        <v>14.117777777784795</v>
      </c>
    </row>
    <row r="59" spans="1:22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 s="19">
        <f t="shared" si="5"/>
        <v>30</v>
      </c>
    </row>
    <row r="60" spans="1:22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 s="19">
        <f t="shared" si="5"/>
        <v>30.041666666664241</v>
      </c>
    </row>
    <row r="61" spans="1:22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 s="19">
        <f t="shared" si="5"/>
        <v>31.639166666660458</v>
      </c>
    </row>
    <row r="62" spans="1:22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 s="19">
        <f t="shared" si="5"/>
        <v>19.098182870373421</v>
      </c>
    </row>
    <row r="63" spans="1:22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 s="19">
        <f t="shared" si="5"/>
        <v>22</v>
      </c>
    </row>
    <row r="64" spans="1:22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 s="19">
        <f t="shared" si="5"/>
        <v>25</v>
      </c>
    </row>
    <row r="65" spans="1:22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 s="19">
        <f t="shared" si="5"/>
        <v>23.295451388890797</v>
      </c>
    </row>
    <row r="66" spans="1:22" ht="43.5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+ROUND(E66/D66*100,0)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 s="19">
        <f t="shared" si="5"/>
        <v>30</v>
      </c>
    </row>
    <row r="67" spans="1:22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4">
        <f t="shared" ref="S67:S130" si="8">+(((J67/60)/60)/24+DATE(1970,1,1))</f>
        <v>41835.821226851855</v>
      </c>
      <c r="T67" s="14">
        <f t="shared" ref="T67:T130" si="9">+(((I67/60)/60)/24+DATE(1970,1,1))</f>
        <v>41862.249305555553</v>
      </c>
      <c r="U67">
        <f t="shared" ref="U67:U130" si="10">+YEAR(S67)</f>
        <v>2014</v>
      </c>
      <c r="V67" s="19">
        <f t="shared" ref="V67:V130" si="11">+T67-S67</f>
        <v>26.428078703698702</v>
      </c>
    </row>
    <row r="68" spans="1:22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 s="19">
        <f t="shared" si="11"/>
        <v>30</v>
      </c>
    </row>
    <row r="69" spans="1:22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 s="19">
        <f t="shared" si="11"/>
        <v>30</v>
      </c>
    </row>
    <row r="70" spans="1:22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 s="19">
        <f t="shared" si="11"/>
        <v>30</v>
      </c>
    </row>
    <row r="71" spans="1:22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 s="19">
        <f t="shared" si="11"/>
        <v>32.103182870370802</v>
      </c>
    </row>
    <row r="72" spans="1:22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 s="19">
        <f t="shared" si="11"/>
        <v>60</v>
      </c>
    </row>
    <row r="73" spans="1:22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 s="19">
        <f t="shared" si="11"/>
        <v>60</v>
      </c>
    </row>
    <row r="74" spans="1:22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 s="19">
        <f t="shared" si="11"/>
        <v>19.98980324074364</v>
      </c>
    </row>
    <row r="75" spans="1:22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 s="19">
        <f t="shared" si="11"/>
        <v>78.409212962964375</v>
      </c>
    </row>
    <row r="76" spans="1:22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  <c r="V76" s="19">
        <f t="shared" si="11"/>
        <v>30</v>
      </c>
    </row>
    <row r="77" spans="1:22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 s="19">
        <f t="shared" si="11"/>
        <v>30</v>
      </c>
    </row>
    <row r="78" spans="1:22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 s="19">
        <f t="shared" si="11"/>
        <v>60.041666666664241</v>
      </c>
    </row>
    <row r="79" spans="1:22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 s="19">
        <f t="shared" si="11"/>
        <v>52.97943287036469</v>
      </c>
    </row>
    <row r="80" spans="1:22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 s="19">
        <f t="shared" si="11"/>
        <v>10</v>
      </c>
    </row>
    <row r="81" spans="1:22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 s="19">
        <f t="shared" si="11"/>
        <v>30</v>
      </c>
    </row>
    <row r="82" spans="1:22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 s="19">
        <f t="shared" si="11"/>
        <v>35</v>
      </c>
    </row>
    <row r="83" spans="1:22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 s="19">
        <f t="shared" si="11"/>
        <v>3.9675115740683395</v>
      </c>
    </row>
    <row r="84" spans="1:22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 s="19">
        <f t="shared" si="11"/>
        <v>30</v>
      </c>
    </row>
    <row r="85" spans="1:22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 s="19">
        <f t="shared" si="11"/>
        <v>14.863553240749752</v>
      </c>
    </row>
    <row r="86" spans="1:22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 s="19">
        <f t="shared" si="11"/>
        <v>30</v>
      </c>
    </row>
    <row r="87" spans="1:22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 s="19">
        <f t="shared" si="11"/>
        <v>30</v>
      </c>
    </row>
    <row r="88" spans="1:22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 s="19">
        <f t="shared" si="11"/>
        <v>74.041666666656965</v>
      </c>
    </row>
    <row r="89" spans="1:22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 s="19">
        <f t="shared" si="11"/>
        <v>9.5307523148221662</v>
      </c>
    </row>
    <row r="90" spans="1:22" ht="43.5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 s="19">
        <f t="shared" si="11"/>
        <v>26</v>
      </c>
    </row>
    <row r="91" spans="1:22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 s="19">
        <f t="shared" si="11"/>
        <v>25</v>
      </c>
    </row>
    <row r="92" spans="1:22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 s="19">
        <f t="shared" si="11"/>
        <v>30</v>
      </c>
    </row>
    <row r="93" spans="1:22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 s="19">
        <f t="shared" si="11"/>
        <v>61</v>
      </c>
    </row>
    <row r="94" spans="1:22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  <c r="V94" s="19">
        <f t="shared" si="11"/>
        <v>46.134456018509809</v>
      </c>
    </row>
    <row r="95" spans="1:22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 s="19">
        <f t="shared" si="11"/>
        <v>28.01693287037051</v>
      </c>
    </row>
    <row r="96" spans="1:22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 s="19">
        <f t="shared" si="11"/>
        <v>20</v>
      </c>
    </row>
    <row r="97" spans="1:22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 s="19">
        <f t="shared" si="11"/>
        <v>30</v>
      </c>
    </row>
    <row r="98" spans="1:22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 s="19">
        <f t="shared" si="11"/>
        <v>66.462488425924676</v>
      </c>
    </row>
    <row r="99" spans="1:22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 s="19">
        <f t="shared" si="11"/>
        <v>30</v>
      </c>
    </row>
    <row r="100" spans="1:22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 s="19">
        <f t="shared" si="11"/>
        <v>36.184328703704523</v>
      </c>
    </row>
    <row r="101" spans="1:22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  <c r="V101" s="19">
        <f t="shared" si="11"/>
        <v>30</v>
      </c>
    </row>
    <row r="102" spans="1:22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 s="19">
        <f t="shared" si="11"/>
        <v>20.041666666664241</v>
      </c>
    </row>
    <row r="103" spans="1:22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  <c r="V103" s="19">
        <f t="shared" si="11"/>
        <v>24</v>
      </c>
    </row>
    <row r="104" spans="1:22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 s="19">
        <f t="shared" si="11"/>
        <v>30</v>
      </c>
    </row>
    <row r="105" spans="1:22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 s="19">
        <f t="shared" si="11"/>
        <v>23</v>
      </c>
    </row>
    <row r="106" spans="1:22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 s="19">
        <f t="shared" si="11"/>
        <v>23.34645833333343</v>
      </c>
    </row>
    <row r="107" spans="1:22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 s="19">
        <f t="shared" si="11"/>
        <v>18.275231481486117</v>
      </c>
    </row>
    <row r="108" spans="1:22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 s="19">
        <f t="shared" si="11"/>
        <v>14</v>
      </c>
    </row>
    <row r="109" spans="1:22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 s="19">
        <f t="shared" si="11"/>
        <v>22</v>
      </c>
    </row>
    <row r="110" spans="1:22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 s="19">
        <f t="shared" si="11"/>
        <v>60</v>
      </c>
    </row>
    <row r="111" spans="1:22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 s="19">
        <f t="shared" si="11"/>
        <v>30</v>
      </c>
    </row>
    <row r="112" spans="1:22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 s="19">
        <f t="shared" si="11"/>
        <v>34.299618055549217</v>
      </c>
    </row>
    <row r="113" spans="1:22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 s="19">
        <f t="shared" si="11"/>
        <v>30</v>
      </c>
    </row>
    <row r="114" spans="1:22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 s="19">
        <f t="shared" si="11"/>
        <v>24.04030092593166</v>
      </c>
    </row>
    <row r="115" spans="1:22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 s="19">
        <f t="shared" si="11"/>
        <v>7.8665740740761976</v>
      </c>
    </row>
    <row r="116" spans="1:22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  <c r="V116" s="19">
        <f t="shared" si="11"/>
        <v>60</v>
      </c>
    </row>
    <row r="117" spans="1:22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 s="19">
        <f t="shared" si="11"/>
        <v>25</v>
      </c>
    </row>
    <row r="118" spans="1:22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 s="19">
        <f t="shared" si="11"/>
        <v>45.958333333335759</v>
      </c>
    </row>
    <row r="119" spans="1:22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 s="19">
        <f t="shared" si="11"/>
        <v>89.956666666665114</v>
      </c>
    </row>
    <row r="120" spans="1:22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 s="19">
        <f t="shared" si="11"/>
        <v>30</v>
      </c>
    </row>
    <row r="121" spans="1:22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 s="19">
        <f t="shared" si="11"/>
        <v>29.889050925929041</v>
      </c>
    </row>
    <row r="122" spans="1:22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 s="19">
        <f t="shared" si="11"/>
        <v>30</v>
      </c>
    </row>
    <row r="123" spans="1:22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 s="19">
        <f t="shared" si="11"/>
        <v>15.722800925927004</v>
      </c>
    </row>
    <row r="124" spans="1:22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 s="19">
        <f t="shared" si="11"/>
        <v>60</v>
      </c>
    </row>
    <row r="125" spans="1:22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 s="19">
        <f t="shared" si="11"/>
        <v>36.134675925924967</v>
      </c>
    </row>
    <row r="126" spans="1:22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 s="19">
        <f t="shared" si="11"/>
        <v>25</v>
      </c>
    </row>
    <row r="127" spans="1:22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  <c r="V127" s="19">
        <f t="shared" si="11"/>
        <v>60</v>
      </c>
    </row>
    <row r="128" spans="1:22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 s="19">
        <f t="shared" si="11"/>
        <v>30.493784722217242</v>
      </c>
    </row>
    <row r="129" spans="1:22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 s="19">
        <f t="shared" si="11"/>
        <v>29.958333333335759</v>
      </c>
    </row>
    <row r="130" spans="1:22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+ROUND(E130/D130*100,0)</f>
        <v>2</v>
      </c>
      <c r="P130">
        <f t="shared" si="7"/>
        <v>311.17</v>
      </c>
      <c r="Q13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 s="19">
        <f t="shared" si="11"/>
        <v>35</v>
      </c>
    </row>
    <row r="131" spans="1:22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4">
        <f t="shared" ref="S131:S194" si="14">+(((J131/60)/60)/24+DATE(1970,1,1))</f>
        <v>41882.937303240738</v>
      </c>
      <c r="T131" s="14">
        <f t="shared" ref="T131:T194" si="15">+(((I131/60)/60)/24+DATE(1970,1,1))</f>
        <v>41942.937303240738</v>
      </c>
      <c r="U131">
        <f t="shared" ref="U131:U194" si="16">+YEAR(S131)</f>
        <v>2014</v>
      </c>
      <c r="V131" s="19">
        <f t="shared" ref="V131:V194" si="17">+T131-S131</f>
        <v>60</v>
      </c>
    </row>
    <row r="132" spans="1:22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 s="19">
        <f t="shared" si="17"/>
        <v>27.929027777783631</v>
      </c>
    </row>
    <row r="133" spans="1:22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 s="19">
        <f t="shared" si="17"/>
        <v>15.162488425921765</v>
      </c>
    </row>
    <row r="134" spans="1:22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 s="19">
        <f t="shared" si="17"/>
        <v>45.041666666671517</v>
      </c>
    </row>
    <row r="135" spans="1:22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 s="19">
        <f t="shared" si="17"/>
        <v>29.922175925930787</v>
      </c>
    </row>
    <row r="136" spans="1:22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 s="19">
        <f t="shared" si="17"/>
        <v>29.798402777771116</v>
      </c>
    </row>
    <row r="137" spans="1:22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 s="19">
        <f t="shared" si="17"/>
        <v>33.409756944442051</v>
      </c>
    </row>
    <row r="138" spans="1:22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 s="19">
        <f t="shared" si="17"/>
        <v>44.017662037033006</v>
      </c>
    </row>
    <row r="139" spans="1:22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 s="19">
        <f t="shared" si="17"/>
        <v>50</v>
      </c>
    </row>
    <row r="140" spans="1:22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 s="19">
        <f t="shared" si="17"/>
        <v>30.950219907412247</v>
      </c>
    </row>
    <row r="141" spans="1:22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 s="19">
        <f t="shared" si="17"/>
        <v>10</v>
      </c>
    </row>
    <row r="142" spans="1:22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 s="19">
        <f t="shared" si="17"/>
        <v>29.958333333328483</v>
      </c>
    </row>
    <row r="143" spans="1:22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 s="19">
        <f t="shared" si="17"/>
        <v>45</v>
      </c>
    </row>
    <row r="144" spans="1:22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 s="19">
        <f t="shared" si="17"/>
        <v>21.041666666664241</v>
      </c>
    </row>
    <row r="145" spans="1:22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 s="19">
        <f t="shared" si="17"/>
        <v>57.182384259256651</v>
      </c>
    </row>
    <row r="146" spans="1:22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 s="19">
        <f t="shared" si="17"/>
        <v>59.958333333328483</v>
      </c>
    </row>
    <row r="147" spans="1:22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 s="19">
        <f t="shared" si="17"/>
        <v>27</v>
      </c>
    </row>
    <row r="148" spans="1:22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  <c r="V148" s="19">
        <f t="shared" si="17"/>
        <v>60</v>
      </c>
    </row>
    <row r="149" spans="1:22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  <c r="V149" s="19">
        <f t="shared" si="17"/>
        <v>42.994675925918273</v>
      </c>
    </row>
    <row r="150" spans="1:22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 s="19">
        <f t="shared" si="17"/>
        <v>30</v>
      </c>
    </row>
    <row r="151" spans="1:22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 s="19">
        <f t="shared" si="17"/>
        <v>30.161226851851097</v>
      </c>
    </row>
    <row r="152" spans="1:22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 s="19">
        <f t="shared" si="17"/>
        <v>60</v>
      </c>
    </row>
    <row r="153" spans="1:22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 s="19">
        <f t="shared" si="17"/>
        <v>60</v>
      </c>
    </row>
    <row r="154" spans="1:22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 s="19">
        <f t="shared" si="17"/>
        <v>30</v>
      </c>
    </row>
    <row r="155" spans="1:22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 s="19">
        <f t="shared" si="17"/>
        <v>42.041666666671517</v>
      </c>
    </row>
    <row r="156" spans="1:22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 s="19">
        <f t="shared" si="17"/>
        <v>43</v>
      </c>
    </row>
    <row r="157" spans="1:22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 s="19">
        <f t="shared" si="17"/>
        <v>40</v>
      </c>
    </row>
    <row r="158" spans="1:22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 s="19">
        <f t="shared" si="17"/>
        <v>60</v>
      </c>
    </row>
    <row r="159" spans="1:22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 s="19">
        <f t="shared" si="17"/>
        <v>30</v>
      </c>
    </row>
    <row r="160" spans="1:22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 s="19">
        <f t="shared" si="17"/>
        <v>30</v>
      </c>
    </row>
    <row r="161" spans="1:22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 s="19">
        <f t="shared" si="17"/>
        <v>40</v>
      </c>
    </row>
    <row r="162" spans="1:22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 s="19">
        <f t="shared" si="17"/>
        <v>60</v>
      </c>
    </row>
    <row r="163" spans="1:22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 s="19">
        <f t="shared" si="17"/>
        <v>30</v>
      </c>
    </row>
    <row r="164" spans="1:22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 s="19">
        <f t="shared" si="17"/>
        <v>32.86069444444729</v>
      </c>
    </row>
    <row r="165" spans="1:22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 s="19">
        <f t="shared" si="17"/>
        <v>34.038726851853426</v>
      </c>
    </row>
    <row r="166" spans="1:22" ht="43.5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 s="19">
        <f t="shared" si="17"/>
        <v>60</v>
      </c>
    </row>
    <row r="167" spans="1:22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  <c r="V167" s="19">
        <f t="shared" si="17"/>
        <v>30</v>
      </c>
    </row>
    <row r="168" spans="1:22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  <c r="V168" s="19">
        <f t="shared" si="17"/>
        <v>30</v>
      </c>
    </row>
    <row r="169" spans="1:22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 s="19">
        <f t="shared" si="17"/>
        <v>60</v>
      </c>
    </row>
    <row r="170" spans="1:22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 s="19">
        <f t="shared" si="17"/>
        <v>29.958333333328483</v>
      </c>
    </row>
    <row r="171" spans="1:22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 s="19">
        <f t="shared" si="17"/>
        <v>30</v>
      </c>
    </row>
    <row r="172" spans="1:22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 s="19">
        <f t="shared" si="17"/>
        <v>29.249965277776937</v>
      </c>
    </row>
    <row r="173" spans="1:22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 s="19">
        <f t="shared" si="17"/>
        <v>60</v>
      </c>
    </row>
    <row r="174" spans="1:22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 s="19">
        <f t="shared" si="17"/>
        <v>34.958333333328483</v>
      </c>
    </row>
    <row r="175" spans="1:22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 s="19">
        <f t="shared" si="17"/>
        <v>30</v>
      </c>
    </row>
    <row r="176" spans="1:22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 s="19">
        <f t="shared" si="17"/>
        <v>60</v>
      </c>
    </row>
    <row r="177" spans="1:22" ht="43.5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 s="19">
        <f t="shared" si="17"/>
        <v>25</v>
      </c>
    </row>
    <row r="178" spans="1:22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 s="19">
        <f t="shared" si="17"/>
        <v>30</v>
      </c>
    </row>
    <row r="179" spans="1:22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 s="19">
        <f t="shared" si="17"/>
        <v>16.958333333328483</v>
      </c>
    </row>
    <row r="180" spans="1:22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 s="19">
        <f t="shared" si="17"/>
        <v>30.041666666671517</v>
      </c>
    </row>
    <row r="181" spans="1:22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 s="19">
        <f t="shared" si="17"/>
        <v>30</v>
      </c>
    </row>
    <row r="182" spans="1:22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 s="19">
        <f t="shared" si="17"/>
        <v>39.80042824074917</v>
      </c>
    </row>
    <row r="183" spans="1:22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 s="19">
        <f t="shared" si="17"/>
        <v>30</v>
      </c>
    </row>
    <row r="184" spans="1:22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  <c r="V184" s="19">
        <f t="shared" si="17"/>
        <v>30</v>
      </c>
    </row>
    <row r="185" spans="1:22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 s="19">
        <f t="shared" si="17"/>
        <v>30.041666666664241</v>
      </c>
    </row>
    <row r="186" spans="1:22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 s="19">
        <f t="shared" si="17"/>
        <v>57.374745370369055</v>
      </c>
    </row>
    <row r="187" spans="1:22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 s="19">
        <f t="shared" si="17"/>
        <v>30</v>
      </c>
    </row>
    <row r="188" spans="1:22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 s="19">
        <f t="shared" si="17"/>
        <v>30.020439814805286</v>
      </c>
    </row>
    <row r="189" spans="1:22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 s="19">
        <f t="shared" si="17"/>
        <v>24.05651620370918</v>
      </c>
    </row>
    <row r="190" spans="1:22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 s="19">
        <f t="shared" si="17"/>
        <v>30</v>
      </c>
    </row>
    <row r="191" spans="1:22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 s="19">
        <f t="shared" si="17"/>
        <v>60</v>
      </c>
    </row>
    <row r="192" spans="1:22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 s="19">
        <f t="shared" si="17"/>
        <v>10</v>
      </c>
    </row>
    <row r="193" spans="1:22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 s="19">
        <f t="shared" si="17"/>
        <v>40</v>
      </c>
    </row>
    <row r="194" spans="1:22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+ROUND(E194/D194*100,0)</f>
        <v>0</v>
      </c>
      <c r="P194">
        <f t="shared" si="13"/>
        <v>5.67</v>
      </c>
      <c r="Q194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 s="19">
        <f t="shared" si="17"/>
        <v>30</v>
      </c>
    </row>
    <row r="195" spans="1:22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4">
        <f t="shared" ref="S195:S258" si="20">+(((J195/60)/60)/24+DATE(1970,1,1))</f>
        <v>41911.934791666667</v>
      </c>
      <c r="T195" s="14">
        <f t="shared" ref="T195:T258" si="21">+(((I195/60)/60)/24+DATE(1970,1,1))</f>
        <v>41971.976458333331</v>
      </c>
      <c r="U195">
        <f t="shared" ref="U195:U258" si="22">+YEAR(S195)</f>
        <v>2014</v>
      </c>
      <c r="V195" s="19">
        <f t="shared" ref="V195:V258" si="23">+T195-S195</f>
        <v>60.041666666664241</v>
      </c>
    </row>
    <row r="196" spans="1:22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 s="19">
        <f t="shared" si="23"/>
        <v>60</v>
      </c>
    </row>
    <row r="197" spans="1:22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 s="19">
        <f t="shared" si="23"/>
        <v>60</v>
      </c>
    </row>
    <row r="198" spans="1:22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 s="19">
        <f t="shared" si="23"/>
        <v>28.332199074073287</v>
      </c>
    </row>
    <row r="199" spans="1:22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 s="19">
        <f t="shared" si="23"/>
        <v>42.026620370364981</v>
      </c>
    </row>
    <row r="200" spans="1:22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 s="19">
        <f t="shared" si="23"/>
        <v>30</v>
      </c>
    </row>
    <row r="201" spans="1:22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 s="19">
        <f t="shared" si="23"/>
        <v>30</v>
      </c>
    </row>
    <row r="202" spans="1:22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 s="19">
        <f t="shared" si="23"/>
        <v>30</v>
      </c>
    </row>
    <row r="203" spans="1:22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 s="19">
        <f t="shared" si="23"/>
        <v>20</v>
      </c>
    </row>
    <row r="204" spans="1:22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 s="19">
        <f t="shared" si="23"/>
        <v>29.946481481478259</v>
      </c>
    </row>
    <row r="205" spans="1:22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2014</v>
      </c>
      <c r="V205" s="19">
        <f t="shared" si="23"/>
        <v>60</v>
      </c>
    </row>
    <row r="206" spans="1:22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 s="19">
        <f t="shared" si="23"/>
        <v>30</v>
      </c>
    </row>
    <row r="207" spans="1:22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 s="19">
        <f t="shared" si="23"/>
        <v>35</v>
      </c>
    </row>
    <row r="208" spans="1:22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 s="19">
        <f t="shared" si="23"/>
        <v>21</v>
      </c>
    </row>
    <row r="209" spans="1:22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2014</v>
      </c>
      <c r="V209" s="19">
        <f t="shared" si="23"/>
        <v>30</v>
      </c>
    </row>
    <row r="210" spans="1:22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 s="19">
        <f t="shared" si="23"/>
        <v>30</v>
      </c>
    </row>
    <row r="211" spans="1:22" ht="43.5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 s="19">
        <f t="shared" si="23"/>
        <v>30</v>
      </c>
    </row>
    <row r="212" spans="1:22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 s="19">
        <f t="shared" si="23"/>
        <v>29.143611111110658</v>
      </c>
    </row>
    <row r="213" spans="1:22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 s="19">
        <f t="shared" si="23"/>
        <v>30</v>
      </c>
    </row>
    <row r="214" spans="1:22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 s="19">
        <f t="shared" si="23"/>
        <v>59.958333333343035</v>
      </c>
    </row>
    <row r="215" spans="1:22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 s="19">
        <f t="shared" si="23"/>
        <v>29.993680555548053</v>
      </c>
    </row>
    <row r="216" spans="1:22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 s="19">
        <f t="shared" si="23"/>
        <v>60</v>
      </c>
    </row>
    <row r="217" spans="1:22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 s="19">
        <f t="shared" si="23"/>
        <v>42.769189814811398</v>
      </c>
    </row>
    <row r="218" spans="1:22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 s="19">
        <f t="shared" si="23"/>
        <v>49.958333333328483</v>
      </c>
    </row>
    <row r="219" spans="1:22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 s="19">
        <f t="shared" si="23"/>
        <v>31</v>
      </c>
    </row>
    <row r="220" spans="1:22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 s="19">
        <f t="shared" si="23"/>
        <v>60</v>
      </c>
    </row>
    <row r="221" spans="1:22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 s="19">
        <f t="shared" si="23"/>
        <v>31.964293981480296</v>
      </c>
    </row>
    <row r="222" spans="1:22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 s="19">
        <f t="shared" si="23"/>
        <v>41.193634259252576</v>
      </c>
    </row>
    <row r="223" spans="1:22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 s="19">
        <f t="shared" si="23"/>
        <v>59.958333333328483</v>
      </c>
    </row>
    <row r="224" spans="1:22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 s="19">
        <f t="shared" si="23"/>
        <v>58.34053240740468</v>
      </c>
    </row>
    <row r="225" spans="1:22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 s="19">
        <f t="shared" si="23"/>
        <v>29.997106481481751</v>
      </c>
    </row>
    <row r="226" spans="1:22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 s="19">
        <f t="shared" si="23"/>
        <v>60</v>
      </c>
    </row>
    <row r="227" spans="1:22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 s="19">
        <f t="shared" si="23"/>
        <v>29.958333333335759</v>
      </c>
    </row>
    <row r="228" spans="1:22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 s="19">
        <f t="shared" si="23"/>
        <v>48.729120370371675</v>
      </c>
    </row>
    <row r="229" spans="1:22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 s="19">
        <f t="shared" si="23"/>
        <v>30</v>
      </c>
    </row>
    <row r="230" spans="1:22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 s="19">
        <f t="shared" si="23"/>
        <v>60</v>
      </c>
    </row>
    <row r="231" spans="1:22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 s="19">
        <f t="shared" si="23"/>
        <v>30</v>
      </c>
    </row>
    <row r="232" spans="1:22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 s="19">
        <f t="shared" si="23"/>
        <v>30</v>
      </c>
    </row>
    <row r="233" spans="1:22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2015</v>
      </c>
      <c r="V233" s="19">
        <f t="shared" si="23"/>
        <v>30</v>
      </c>
    </row>
    <row r="234" spans="1:22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 s="19">
        <f t="shared" si="23"/>
        <v>30</v>
      </c>
    </row>
    <row r="235" spans="1:22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 s="19">
        <f t="shared" si="23"/>
        <v>30</v>
      </c>
    </row>
    <row r="236" spans="1:22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 s="19">
        <f t="shared" si="23"/>
        <v>40</v>
      </c>
    </row>
    <row r="237" spans="1:22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 s="19">
        <f t="shared" si="23"/>
        <v>30</v>
      </c>
    </row>
    <row r="238" spans="1:22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>
        <f t="shared" si="22"/>
        <v>2015</v>
      </c>
      <c r="V238" s="19">
        <f t="shared" si="23"/>
        <v>52.915520833339542</v>
      </c>
    </row>
    <row r="239" spans="1:22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 s="19">
        <f t="shared" si="23"/>
        <v>60</v>
      </c>
    </row>
    <row r="240" spans="1:22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 s="19">
        <f t="shared" si="23"/>
        <v>20.412500000005821</v>
      </c>
    </row>
    <row r="241" spans="1:22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 s="19">
        <f t="shared" si="23"/>
        <v>19.389699074075907</v>
      </c>
    </row>
    <row r="242" spans="1:22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 s="19">
        <f t="shared" si="23"/>
        <v>45</v>
      </c>
    </row>
    <row r="243" spans="1:22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 s="19">
        <f t="shared" si="23"/>
        <v>45</v>
      </c>
    </row>
    <row r="244" spans="1:22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 s="19">
        <f t="shared" si="23"/>
        <v>35</v>
      </c>
    </row>
    <row r="245" spans="1:22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 s="19">
        <f t="shared" si="23"/>
        <v>30</v>
      </c>
    </row>
    <row r="246" spans="1:22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 s="19">
        <f t="shared" si="23"/>
        <v>39.972233796295768</v>
      </c>
    </row>
    <row r="247" spans="1:22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 s="19">
        <f t="shared" si="23"/>
        <v>30</v>
      </c>
    </row>
    <row r="248" spans="1:22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 s="19">
        <f t="shared" si="23"/>
        <v>50.041666666664241</v>
      </c>
    </row>
    <row r="249" spans="1:22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 s="19">
        <f t="shared" si="23"/>
        <v>36.547754629631527</v>
      </c>
    </row>
    <row r="250" spans="1:22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2011</v>
      </c>
      <c r="V250" s="19">
        <f t="shared" si="23"/>
        <v>45</v>
      </c>
    </row>
    <row r="251" spans="1:22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 s="19">
        <f t="shared" si="23"/>
        <v>79.812268518515339</v>
      </c>
    </row>
    <row r="252" spans="1:22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 s="19">
        <f t="shared" si="23"/>
        <v>30</v>
      </c>
    </row>
    <row r="253" spans="1:22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 s="19">
        <f t="shared" si="23"/>
        <v>32.004097222219571</v>
      </c>
    </row>
    <row r="254" spans="1:22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 s="19">
        <f t="shared" si="23"/>
        <v>63.503263888887886</v>
      </c>
    </row>
    <row r="255" spans="1:22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 s="19">
        <f t="shared" si="23"/>
        <v>30</v>
      </c>
    </row>
    <row r="256" spans="1:22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 s="19">
        <f t="shared" si="23"/>
        <v>30.130671296297805</v>
      </c>
    </row>
    <row r="257" spans="1:22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 s="19">
        <f t="shared" si="23"/>
        <v>29.958333333328483</v>
      </c>
    </row>
    <row r="258" spans="1:22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+ROUND(E258/D258*100,0)</f>
        <v>139</v>
      </c>
      <c r="P258">
        <f t="shared" si="19"/>
        <v>65.760000000000005</v>
      </c>
      <c r="Q258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 s="19">
        <f t="shared" si="23"/>
        <v>30</v>
      </c>
    </row>
    <row r="259" spans="1:22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4">
        <f t="shared" ref="S259:S322" si="26">+(((J259/60)/60)/24+DATE(1970,1,1))</f>
        <v>42479.626875000002</v>
      </c>
      <c r="T259" s="14">
        <f t="shared" ref="T259:T322" si="27">+(((I259/60)/60)/24+DATE(1970,1,1))</f>
        <v>42509.626875000002</v>
      </c>
      <c r="U259">
        <f t="shared" ref="U259:U322" si="28">+YEAR(S259)</f>
        <v>2016</v>
      </c>
      <c r="V259" s="19">
        <f t="shared" ref="V259:V322" si="29">+T259-S259</f>
        <v>30</v>
      </c>
    </row>
    <row r="260" spans="1:22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 s="19">
        <f t="shared" si="29"/>
        <v>30</v>
      </c>
    </row>
    <row r="261" spans="1:22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 s="19">
        <f t="shared" si="29"/>
        <v>30</v>
      </c>
    </row>
    <row r="262" spans="1:22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 s="19">
        <f t="shared" si="29"/>
        <v>45.660428240742476</v>
      </c>
    </row>
    <row r="263" spans="1:22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 s="19">
        <f t="shared" si="29"/>
        <v>49.736064814816928</v>
      </c>
    </row>
    <row r="264" spans="1:22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 s="19">
        <f t="shared" si="29"/>
        <v>45</v>
      </c>
    </row>
    <row r="265" spans="1:22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 s="19">
        <f t="shared" si="29"/>
        <v>30</v>
      </c>
    </row>
    <row r="266" spans="1:22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 s="19">
        <f t="shared" si="29"/>
        <v>30</v>
      </c>
    </row>
    <row r="267" spans="1:22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 s="19">
        <f t="shared" si="29"/>
        <v>41.598726851858373</v>
      </c>
    </row>
    <row r="268" spans="1:22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 s="19">
        <f t="shared" si="29"/>
        <v>85.985567129624542</v>
      </c>
    </row>
    <row r="269" spans="1:22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 s="19">
        <f t="shared" si="29"/>
        <v>30</v>
      </c>
    </row>
    <row r="270" spans="1:22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 s="19">
        <f t="shared" si="29"/>
        <v>45.041666666664241</v>
      </c>
    </row>
    <row r="271" spans="1:22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 s="19">
        <f t="shared" si="29"/>
        <v>30</v>
      </c>
    </row>
    <row r="272" spans="1:22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 s="19">
        <f t="shared" si="29"/>
        <v>50.300115740741603</v>
      </c>
    </row>
    <row r="273" spans="1:22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  <c r="V273" s="19">
        <f t="shared" si="29"/>
        <v>29.233090277775773</v>
      </c>
    </row>
    <row r="274" spans="1:22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 s="19">
        <f t="shared" si="29"/>
        <v>60.883668981485243</v>
      </c>
    </row>
    <row r="275" spans="1:22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 s="19">
        <f t="shared" si="29"/>
        <v>30</v>
      </c>
    </row>
    <row r="276" spans="1:22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 s="19">
        <f t="shared" si="29"/>
        <v>34.378599537041737</v>
      </c>
    </row>
    <row r="277" spans="1:22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 s="19">
        <f t="shared" si="29"/>
        <v>30.041666666664241</v>
      </c>
    </row>
    <row r="278" spans="1:22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 s="19">
        <f t="shared" si="29"/>
        <v>59.958333333335759</v>
      </c>
    </row>
    <row r="279" spans="1:22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 s="19">
        <f t="shared" si="29"/>
        <v>30</v>
      </c>
    </row>
    <row r="280" spans="1:22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 s="19">
        <f t="shared" si="29"/>
        <v>30</v>
      </c>
    </row>
    <row r="281" spans="1:22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 s="19">
        <f t="shared" si="29"/>
        <v>33.839861111104256</v>
      </c>
    </row>
    <row r="282" spans="1:22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 s="19">
        <f t="shared" si="29"/>
        <v>45</v>
      </c>
    </row>
    <row r="283" spans="1:22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 s="19">
        <f t="shared" si="29"/>
        <v>85.646377314813435</v>
      </c>
    </row>
    <row r="284" spans="1:22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 s="19">
        <f t="shared" si="29"/>
        <v>36.996620370366145</v>
      </c>
    </row>
    <row r="285" spans="1:22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 s="19">
        <f t="shared" si="29"/>
        <v>19.497638888889924</v>
      </c>
    </row>
    <row r="286" spans="1:22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  <c r="V286" s="19">
        <f t="shared" si="29"/>
        <v>25</v>
      </c>
    </row>
    <row r="287" spans="1:22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 s="19">
        <f t="shared" si="29"/>
        <v>30</v>
      </c>
    </row>
    <row r="288" spans="1:22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 s="19">
        <f t="shared" si="29"/>
        <v>44.958333333335759</v>
      </c>
    </row>
    <row r="289" spans="1:22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 s="19">
        <f t="shared" si="29"/>
        <v>30.888680555552128</v>
      </c>
    </row>
    <row r="290" spans="1:22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 s="19">
        <f t="shared" si="29"/>
        <v>35</v>
      </c>
    </row>
    <row r="291" spans="1:22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 s="19">
        <f t="shared" si="29"/>
        <v>30</v>
      </c>
    </row>
    <row r="292" spans="1:22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  <c r="V292" s="19">
        <f t="shared" si="29"/>
        <v>49.963460648148612</v>
      </c>
    </row>
    <row r="293" spans="1:22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 s="19">
        <f t="shared" si="29"/>
        <v>18.231643518520286</v>
      </c>
    </row>
    <row r="294" spans="1:22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 s="19">
        <f t="shared" si="29"/>
        <v>32.362743055557075</v>
      </c>
    </row>
    <row r="295" spans="1:22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 s="19">
        <f t="shared" si="29"/>
        <v>30</v>
      </c>
    </row>
    <row r="296" spans="1:22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 s="19">
        <f t="shared" si="29"/>
        <v>35.582245370365854</v>
      </c>
    </row>
    <row r="297" spans="1:22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 s="19">
        <f t="shared" si="29"/>
        <v>59.995266203703068</v>
      </c>
    </row>
    <row r="298" spans="1:22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 s="19">
        <f t="shared" si="29"/>
        <v>25</v>
      </c>
    </row>
    <row r="299" spans="1:22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 s="19">
        <f t="shared" si="29"/>
        <v>35.437951388885267</v>
      </c>
    </row>
    <row r="300" spans="1:22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 s="19">
        <f t="shared" si="29"/>
        <v>59.411481481482042</v>
      </c>
    </row>
    <row r="301" spans="1:22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 s="19">
        <f t="shared" si="29"/>
        <v>30.041666666664241</v>
      </c>
    </row>
    <row r="302" spans="1:22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 s="19">
        <f t="shared" si="29"/>
        <v>31</v>
      </c>
    </row>
    <row r="303" spans="1:22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 s="19">
        <f t="shared" si="29"/>
        <v>39.958333333335759</v>
      </c>
    </row>
    <row r="304" spans="1:22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 s="19">
        <f t="shared" si="29"/>
        <v>30</v>
      </c>
    </row>
    <row r="305" spans="1:22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 s="19">
        <f t="shared" si="29"/>
        <v>30</v>
      </c>
    </row>
    <row r="306" spans="1:22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 s="19">
        <f t="shared" si="29"/>
        <v>38.988460648150067</v>
      </c>
    </row>
    <row r="307" spans="1:22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 s="19">
        <f t="shared" si="29"/>
        <v>30</v>
      </c>
    </row>
    <row r="308" spans="1:22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 s="19">
        <f t="shared" si="29"/>
        <v>19.958333333335759</v>
      </c>
    </row>
    <row r="309" spans="1:22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 s="19">
        <f t="shared" si="29"/>
        <v>30</v>
      </c>
    </row>
    <row r="310" spans="1:22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 s="19">
        <f t="shared" si="29"/>
        <v>45</v>
      </c>
    </row>
    <row r="311" spans="1:22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 s="19">
        <f t="shared" si="29"/>
        <v>21</v>
      </c>
    </row>
    <row r="312" spans="1:22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 s="19">
        <f t="shared" si="29"/>
        <v>14.900196759263054</v>
      </c>
    </row>
    <row r="313" spans="1:22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  <c r="V313" s="19">
        <f t="shared" si="29"/>
        <v>41.112824074072705</v>
      </c>
    </row>
    <row r="314" spans="1:22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 s="19">
        <f t="shared" si="29"/>
        <v>30</v>
      </c>
    </row>
    <row r="315" spans="1:22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 s="19">
        <f t="shared" si="29"/>
        <v>44.438032407408173</v>
      </c>
    </row>
    <row r="316" spans="1:22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 s="19">
        <f t="shared" si="29"/>
        <v>30</v>
      </c>
    </row>
    <row r="317" spans="1:22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 s="19">
        <f t="shared" si="29"/>
        <v>30</v>
      </c>
    </row>
    <row r="318" spans="1:22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 s="19">
        <f t="shared" si="29"/>
        <v>33.284062500002619</v>
      </c>
    </row>
    <row r="319" spans="1:22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 s="19">
        <f t="shared" si="29"/>
        <v>30</v>
      </c>
    </row>
    <row r="320" spans="1:22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 s="19">
        <f t="shared" si="29"/>
        <v>29.958333333335759</v>
      </c>
    </row>
    <row r="321" spans="1:22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  <c r="V321" s="19">
        <f t="shared" si="29"/>
        <v>87.494340277778974</v>
      </c>
    </row>
    <row r="322" spans="1:22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+ROUND(E322/D322*100,0)</f>
        <v>107</v>
      </c>
      <c r="P322">
        <f t="shared" si="25"/>
        <v>134.91</v>
      </c>
      <c r="Q322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 s="19">
        <f t="shared" si="29"/>
        <v>29.407025462962338</v>
      </c>
    </row>
    <row r="323" spans="1:22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4">
        <f t="shared" ref="S323:S386" si="32">+(((J323/60)/60)/24+DATE(1970,1,1))</f>
        <v>42647.446597222224</v>
      </c>
      <c r="T323" s="14">
        <f t="shared" ref="T323:T386" si="33">+(((I323/60)/60)/24+DATE(1970,1,1))</f>
        <v>42682.488263888896</v>
      </c>
      <c r="U323">
        <f t="shared" ref="U323:U386" si="34">+YEAR(S323)</f>
        <v>2016</v>
      </c>
      <c r="V323" s="19">
        <f t="shared" ref="V323:V386" si="35">+T323-S323</f>
        <v>35.041666666671517</v>
      </c>
    </row>
    <row r="324" spans="1:22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 s="19">
        <f t="shared" si="35"/>
        <v>30</v>
      </c>
    </row>
    <row r="325" spans="1:22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 s="19">
        <f t="shared" si="35"/>
        <v>28.011273148149485</v>
      </c>
    </row>
    <row r="326" spans="1:22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 s="19">
        <f t="shared" si="35"/>
        <v>33</v>
      </c>
    </row>
    <row r="327" spans="1:22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 s="19">
        <f t="shared" si="35"/>
        <v>35</v>
      </c>
    </row>
    <row r="328" spans="1:22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 s="19">
        <f t="shared" si="35"/>
        <v>33.641365740739275</v>
      </c>
    </row>
    <row r="329" spans="1:22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 s="19">
        <f t="shared" si="35"/>
        <v>27.098043981473893</v>
      </c>
    </row>
    <row r="330" spans="1:22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 s="19">
        <f t="shared" si="35"/>
        <v>30.220046296301007</v>
      </c>
    </row>
    <row r="331" spans="1:22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 s="19">
        <f t="shared" si="35"/>
        <v>23.69991898148146</v>
      </c>
    </row>
    <row r="332" spans="1:22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 s="19">
        <f t="shared" si="35"/>
        <v>31.650196759263054</v>
      </c>
    </row>
    <row r="333" spans="1:22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 s="19">
        <f t="shared" si="35"/>
        <v>31</v>
      </c>
    </row>
    <row r="334" spans="1:22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 s="19">
        <f t="shared" si="35"/>
        <v>41.65304398148146</v>
      </c>
    </row>
    <row r="335" spans="1:22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 s="19">
        <f t="shared" si="35"/>
        <v>29.958333333335759</v>
      </c>
    </row>
    <row r="336" spans="1:22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 s="19">
        <f t="shared" si="35"/>
        <v>38.10929398148437</v>
      </c>
    </row>
    <row r="337" spans="1:22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 s="19">
        <f t="shared" si="35"/>
        <v>31.179224537045229</v>
      </c>
    </row>
    <row r="338" spans="1:22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 s="19">
        <f t="shared" si="35"/>
        <v>30.041666666664241</v>
      </c>
    </row>
    <row r="339" spans="1:22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 s="19">
        <f t="shared" si="35"/>
        <v>29.958333333328483</v>
      </c>
    </row>
    <row r="340" spans="1:22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 s="19">
        <f t="shared" si="35"/>
        <v>56.285995370373712</v>
      </c>
    </row>
    <row r="341" spans="1:22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 s="19">
        <f t="shared" si="35"/>
        <v>30</v>
      </c>
    </row>
    <row r="342" spans="1:22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 s="19">
        <f t="shared" si="35"/>
        <v>30.205937499995343</v>
      </c>
    </row>
    <row r="343" spans="1:22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 s="19">
        <f t="shared" si="35"/>
        <v>18.286365740743349</v>
      </c>
    </row>
    <row r="344" spans="1:22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 s="19">
        <f t="shared" si="35"/>
        <v>30</v>
      </c>
    </row>
    <row r="345" spans="1:22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 s="19">
        <f t="shared" si="35"/>
        <v>30.387210648150358</v>
      </c>
    </row>
    <row r="346" spans="1:22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 s="19">
        <f t="shared" si="35"/>
        <v>44.126226851847605</v>
      </c>
    </row>
    <row r="347" spans="1:22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 s="19">
        <f t="shared" si="35"/>
        <v>30</v>
      </c>
    </row>
    <row r="348" spans="1:22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 s="19">
        <f t="shared" si="35"/>
        <v>30</v>
      </c>
    </row>
    <row r="349" spans="1:22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 s="19">
        <f t="shared" si="35"/>
        <v>30.041666666671517</v>
      </c>
    </row>
    <row r="350" spans="1:22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 s="19">
        <f t="shared" si="35"/>
        <v>30</v>
      </c>
    </row>
    <row r="351" spans="1:22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 s="19">
        <f t="shared" si="35"/>
        <v>30</v>
      </c>
    </row>
    <row r="352" spans="1:22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 s="19">
        <f t="shared" si="35"/>
        <v>38.099895833336632</v>
      </c>
    </row>
    <row r="353" spans="1:22" ht="43.5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 s="19">
        <f t="shared" si="35"/>
        <v>39.958333333343035</v>
      </c>
    </row>
    <row r="354" spans="1:22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 s="19">
        <f t="shared" si="35"/>
        <v>30</v>
      </c>
    </row>
    <row r="355" spans="1:22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 s="19">
        <f t="shared" si="35"/>
        <v>30.041666666656965</v>
      </c>
    </row>
    <row r="356" spans="1:22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 s="19">
        <f t="shared" si="35"/>
        <v>29.958333333328483</v>
      </c>
    </row>
    <row r="357" spans="1:22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 s="19">
        <f t="shared" si="35"/>
        <v>31.041666666664241</v>
      </c>
    </row>
    <row r="358" spans="1:22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 s="19">
        <f t="shared" si="35"/>
        <v>29.958333333335759</v>
      </c>
    </row>
    <row r="359" spans="1:22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 s="19">
        <f t="shared" si="35"/>
        <v>40</v>
      </c>
    </row>
    <row r="360" spans="1:22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 s="19">
        <f t="shared" si="35"/>
        <v>28.764803240745096</v>
      </c>
    </row>
    <row r="361" spans="1:22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 s="19">
        <f t="shared" si="35"/>
        <v>22.146180555559113</v>
      </c>
    </row>
    <row r="362" spans="1:22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 s="19">
        <f t="shared" si="35"/>
        <v>44.234722222216078</v>
      </c>
    </row>
    <row r="363" spans="1:22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 s="19">
        <f t="shared" si="35"/>
        <v>30.041666666671517</v>
      </c>
    </row>
    <row r="364" spans="1:22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 s="19">
        <f t="shared" si="35"/>
        <v>21.789456018515921</v>
      </c>
    </row>
    <row r="365" spans="1:22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 s="19">
        <f t="shared" si="35"/>
        <v>45.062314814815181</v>
      </c>
    </row>
    <row r="366" spans="1:22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 s="19">
        <f t="shared" si="35"/>
        <v>30.306342592593865</v>
      </c>
    </row>
    <row r="367" spans="1:22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 s="19">
        <f t="shared" si="35"/>
        <v>30</v>
      </c>
    </row>
    <row r="368" spans="1:22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 s="19">
        <f t="shared" si="35"/>
        <v>30</v>
      </c>
    </row>
    <row r="369" spans="1:22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 s="19">
        <f t="shared" si="35"/>
        <v>39.630347222220735</v>
      </c>
    </row>
    <row r="370" spans="1:22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 s="19">
        <f t="shared" si="35"/>
        <v>34.958333333328483</v>
      </c>
    </row>
    <row r="371" spans="1:22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  <c r="V371" s="19">
        <f t="shared" si="35"/>
        <v>30</v>
      </c>
    </row>
    <row r="372" spans="1:22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  <c r="V372" s="19">
        <f t="shared" si="35"/>
        <v>30</v>
      </c>
    </row>
    <row r="373" spans="1:22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  <c r="V373" s="19">
        <f t="shared" si="35"/>
        <v>45</v>
      </c>
    </row>
    <row r="374" spans="1:22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 s="19">
        <f t="shared" si="35"/>
        <v>40.089768518519122</v>
      </c>
    </row>
    <row r="375" spans="1:22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 s="19">
        <f t="shared" si="35"/>
        <v>30</v>
      </c>
    </row>
    <row r="376" spans="1:22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 s="19">
        <f t="shared" si="35"/>
        <v>45</v>
      </c>
    </row>
    <row r="377" spans="1:22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 s="19">
        <f t="shared" si="35"/>
        <v>41.735752314816636</v>
      </c>
    </row>
    <row r="378" spans="1:22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 s="19">
        <f t="shared" si="35"/>
        <v>31</v>
      </c>
    </row>
    <row r="379" spans="1:22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 s="19">
        <f t="shared" si="35"/>
        <v>30.041574074079108</v>
      </c>
    </row>
    <row r="380" spans="1:22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 s="19">
        <f t="shared" si="35"/>
        <v>24.422592592585715</v>
      </c>
    </row>
    <row r="381" spans="1:22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 s="19">
        <f t="shared" si="35"/>
        <v>45</v>
      </c>
    </row>
    <row r="382" spans="1:22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  <c r="V382" s="19">
        <f t="shared" si="35"/>
        <v>25</v>
      </c>
    </row>
    <row r="383" spans="1:22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 s="19">
        <f t="shared" si="35"/>
        <v>34.510219907409919</v>
      </c>
    </row>
    <row r="384" spans="1:22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 s="19">
        <f t="shared" si="35"/>
        <v>14</v>
      </c>
    </row>
    <row r="385" spans="1:22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 s="19">
        <f t="shared" si="35"/>
        <v>23</v>
      </c>
    </row>
    <row r="386" spans="1:22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+ROUND(E386/D386*100,0)</f>
        <v>112</v>
      </c>
      <c r="P386">
        <f t="shared" si="31"/>
        <v>58.54</v>
      </c>
      <c r="Q386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  <c r="V386" s="19">
        <f t="shared" si="35"/>
        <v>30</v>
      </c>
    </row>
    <row r="387" spans="1:22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4">
        <f t="shared" ref="S387:S450" si="38">+(((J387/60)/60)/24+DATE(1970,1,1))</f>
        <v>41934.584502314814</v>
      </c>
      <c r="T387" s="14">
        <f t="shared" ref="T387:T450" si="39">+(((I387/60)/60)/24+DATE(1970,1,1))</f>
        <v>41964.626168981486</v>
      </c>
      <c r="U387">
        <f t="shared" ref="U387:U450" si="40">+YEAR(S387)</f>
        <v>2014</v>
      </c>
      <c r="V387" s="19">
        <f t="shared" ref="V387:V450" si="41">+T387-S387</f>
        <v>30.041666666671517</v>
      </c>
    </row>
    <row r="388" spans="1:22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 s="19">
        <f t="shared" si="41"/>
        <v>15</v>
      </c>
    </row>
    <row r="389" spans="1:22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 s="19">
        <f t="shared" si="41"/>
        <v>30.573402777779847</v>
      </c>
    </row>
    <row r="390" spans="1:22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 s="19">
        <f t="shared" si="41"/>
        <v>30</v>
      </c>
    </row>
    <row r="391" spans="1:22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 s="19">
        <f t="shared" si="41"/>
        <v>31.894560185188311</v>
      </c>
    </row>
    <row r="392" spans="1:22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 s="19">
        <f t="shared" si="41"/>
        <v>20</v>
      </c>
    </row>
    <row r="393" spans="1:22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 s="19">
        <f t="shared" si="41"/>
        <v>29.998715277775773</v>
      </c>
    </row>
    <row r="394" spans="1:22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 s="19">
        <f t="shared" si="41"/>
        <v>30.407743055555329</v>
      </c>
    </row>
    <row r="395" spans="1:22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 s="19">
        <f t="shared" si="41"/>
        <v>31</v>
      </c>
    </row>
    <row r="396" spans="1:22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 s="19">
        <f t="shared" si="41"/>
        <v>59.958333333335759</v>
      </c>
    </row>
    <row r="397" spans="1:22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 s="19">
        <f t="shared" si="41"/>
        <v>35.987962962964957</v>
      </c>
    </row>
    <row r="398" spans="1:22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 s="19">
        <f t="shared" si="41"/>
        <v>15</v>
      </c>
    </row>
    <row r="399" spans="1:22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 s="19">
        <f t="shared" si="41"/>
        <v>42.379120370365854</v>
      </c>
    </row>
    <row r="400" spans="1:22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 s="19">
        <f t="shared" si="41"/>
        <v>45</v>
      </c>
    </row>
    <row r="401" spans="1:22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 s="19">
        <f t="shared" si="41"/>
        <v>30.624224537037662</v>
      </c>
    </row>
    <row r="402" spans="1:22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 s="19">
        <f t="shared" si="41"/>
        <v>30.509872685186565</v>
      </c>
    </row>
    <row r="403" spans="1:22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 s="19">
        <f t="shared" si="41"/>
        <v>30</v>
      </c>
    </row>
    <row r="404" spans="1:22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 s="19">
        <f t="shared" si="41"/>
        <v>21.041666666671517</v>
      </c>
    </row>
    <row r="405" spans="1:22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 s="19">
        <f t="shared" si="41"/>
        <v>46.986562500002037</v>
      </c>
    </row>
    <row r="406" spans="1:22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 s="19">
        <f t="shared" si="41"/>
        <v>29.333078703697538</v>
      </c>
    </row>
    <row r="407" spans="1:22" ht="29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 s="19">
        <f t="shared" si="41"/>
        <v>30</v>
      </c>
    </row>
    <row r="408" spans="1:22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 s="19">
        <f t="shared" si="41"/>
        <v>34.08684027777781</v>
      </c>
    </row>
    <row r="409" spans="1:22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 s="19">
        <f t="shared" si="41"/>
        <v>60.041666666671517</v>
      </c>
    </row>
    <row r="410" spans="1:22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 s="19">
        <f t="shared" si="41"/>
        <v>40.041666666664241</v>
      </c>
    </row>
    <row r="411" spans="1:22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 s="19">
        <f t="shared" si="41"/>
        <v>30</v>
      </c>
    </row>
    <row r="412" spans="1:22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 s="19">
        <f t="shared" si="41"/>
        <v>60</v>
      </c>
    </row>
    <row r="413" spans="1:22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 s="19">
        <f t="shared" si="41"/>
        <v>32.032361111116188</v>
      </c>
    </row>
    <row r="414" spans="1:22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 s="19">
        <f t="shared" si="41"/>
        <v>16</v>
      </c>
    </row>
    <row r="415" spans="1:22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 s="19">
        <f t="shared" si="41"/>
        <v>30</v>
      </c>
    </row>
    <row r="416" spans="1:22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 s="19">
        <f t="shared" si="41"/>
        <v>30</v>
      </c>
    </row>
    <row r="417" spans="1:22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 s="19">
        <f t="shared" si="41"/>
        <v>24.648124999999709</v>
      </c>
    </row>
    <row r="418" spans="1:22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 s="19">
        <f t="shared" si="41"/>
        <v>30</v>
      </c>
    </row>
    <row r="419" spans="1:22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 s="19">
        <f t="shared" si="41"/>
        <v>11.218981481477385</v>
      </c>
    </row>
    <row r="420" spans="1:22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 s="19">
        <f t="shared" si="41"/>
        <v>30</v>
      </c>
    </row>
    <row r="421" spans="1:22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 s="19">
        <f t="shared" si="41"/>
        <v>60</v>
      </c>
    </row>
    <row r="422" spans="1:22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 s="19">
        <f t="shared" si="41"/>
        <v>29.958333333328483</v>
      </c>
    </row>
    <row r="423" spans="1:22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 s="19">
        <f t="shared" si="41"/>
        <v>60</v>
      </c>
    </row>
    <row r="424" spans="1:22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 s="19">
        <f t="shared" si="41"/>
        <v>30</v>
      </c>
    </row>
    <row r="425" spans="1:22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 s="19">
        <f t="shared" si="41"/>
        <v>30</v>
      </c>
    </row>
    <row r="426" spans="1:22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 s="19">
        <f t="shared" si="41"/>
        <v>59.958333333335759</v>
      </c>
    </row>
    <row r="427" spans="1:22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 s="19">
        <f t="shared" si="41"/>
        <v>60.041666666671517</v>
      </c>
    </row>
    <row r="428" spans="1:22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 s="19">
        <f t="shared" si="41"/>
        <v>30</v>
      </c>
    </row>
    <row r="429" spans="1:22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 s="19">
        <f t="shared" si="41"/>
        <v>13.881944444452529</v>
      </c>
    </row>
    <row r="430" spans="1:22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 s="19">
        <f t="shared" si="41"/>
        <v>28.149942129624833</v>
      </c>
    </row>
    <row r="431" spans="1:22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 s="19">
        <f t="shared" si="41"/>
        <v>73.306226851847896</v>
      </c>
    </row>
    <row r="432" spans="1:22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 s="19">
        <f t="shared" si="41"/>
        <v>15</v>
      </c>
    </row>
    <row r="433" spans="1:22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 s="19">
        <f t="shared" si="41"/>
        <v>30</v>
      </c>
    </row>
    <row r="434" spans="1:22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 s="19">
        <f t="shared" si="41"/>
        <v>60</v>
      </c>
    </row>
    <row r="435" spans="1:22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 s="19">
        <f t="shared" si="41"/>
        <v>60</v>
      </c>
    </row>
    <row r="436" spans="1:22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 s="19">
        <f t="shared" si="41"/>
        <v>33.041666666664241</v>
      </c>
    </row>
    <row r="437" spans="1:22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 s="19">
        <f t="shared" si="41"/>
        <v>30</v>
      </c>
    </row>
    <row r="438" spans="1:22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 s="19">
        <f t="shared" si="41"/>
        <v>30</v>
      </c>
    </row>
    <row r="439" spans="1:22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 s="19">
        <f t="shared" si="41"/>
        <v>60</v>
      </c>
    </row>
    <row r="440" spans="1:22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 s="19">
        <f t="shared" si="41"/>
        <v>30.041666666664241</v>
      </c>
    </row>
    <row r="441" spans="1:22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 s="19">
        <f t="shared" si="41"/>
        <v>10</v>
      </c>
    </row>
    <row r="442" spans="1:22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 s="19">
        <f t="shared" si="41"/>
        <v>29.958333333343035</v>
      </c>
    </row>
    <row r="443" spans="1:22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 s="19">
        <f t="shared" si="41"/>
        <v>30</v>
      </c>
    </row>
    <row r="444" spans="1:22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 s="19">
        <f t="shared" si="41"/>
        <v>30</v>
      </c>
    </row>
    <row r="445" spans="1:22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 s="19">
        <f t="shared" si="41"/>
        <v>30</v>
      </c>
    </row>
    <row r="446" spans="1:22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2011</v>
      </c>
      <c r="V446" s="19">
        <f t="shared" si="41"/>
        <v>60</v>
      </c>
    </row>
    <row r="447" spans="1:22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 s="19">
        <f t="shared" si="41"/>
        <v>15</v>
      </c>
    </row>
    <row r="448" spans="1:22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 s="19">
        <f t="shared" si="41"/>
        <v>30</v>
      </c>
    </row>
    <row r="449" spans="1:22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 s="19">
        <f t="shared" si="41"/>
        <v>24.958333333328483</v>
      </c>
    </row>
    <row r="450" spans="1:22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+ROUND(E450/D450*100,0)</f>
        <v>3</v>
      </c>
      <c r="P450">
        <f t="shared" si="37"/>
        <v>20.5</v>
      </c>
      <c r="Q45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 s="19">
        <f t="shared" si="41"/>
        <v>20</v>
      </c>
    </row>
    <row r="451" spans="1:22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4">
        <f t="shared" ref="S451:S514" si="44">+(((J451/60)/60)/24+DATE(1970,1,1))</f>
        <v>41534.568113425928</v>
      </c>
      <c r="T451" s="14">
        <f t="shared" ref="T451:T514" si="45">+(((I451/60)/60)/24+DATE(1970,1,1))</f>
        <v>41564.568113425928</v>
      </c>
      <c r="U451">
        <f t="shared" ref="U451:U514" si="46">+YEAR(S451)</f>
        <v>2013</v>
      </c>
      <c r="V451" s="19">
        <f t="shared" ref="V451:V514" si="47">+T451-S451</f>
        <v>30</v>
      </c>
    </row>
    <row r="452" spans="1:22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 s="19">
        <f t="shared" si="47"/>
        <v>30</v>
      </c>
    </row>
    <row r="453" spans="1:22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2013</v>
      </c>
      <c r="V453" s="19">
        <f t="shared" si="47"/>
        <v>30</v>
      </c>
    </row>
    <row r="454" spans="1:22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 s="19">
        <f t="shared" si="47"/>
        <v>30</v>
      </c>
    </row>
    <row r="455" spans="1:22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 s="19">
        <f t="shared" si="47"/>
        <v>16</v>
      </c>
    </row>
    <row r="456" spans="1:22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 s="19">
        <f t="shared" si="47"/>
        <v>30.83413194444438</v>
      </c>
    </row>
    <row r="457" spans="1:22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 s="19">
        <f t="shared" si="47"/>
        <v>45.018958333334012</v>
      </c>
    </row>
    <row r="458" spans="1:22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 s="19">
        <f t="shared" si="47"/>
        <v>21.471516203710053</v>
      </c>
    </row>
    <row r="459" spans="1:22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 s="19">
        <f t="shared" si="47"/>
        <v>30</v>
      </c>
    </row>
    <row r="460" spans="1:22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 s="19">
        <f t="shared" si="47"/>
        <v>30</v>
      </c>
    </row>
    <row r="461" spans="1:22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 s="19">
        <f t="shared" si="47"/>
        <v>60.041666666664241</v>
      </c>
    </row>
    <row r="462" spans="1:22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 s="19">
        <f t="shared" si="47"/>
        <v>31.624131944445253</v>
      </c>
    </row>
    <row r="463" spans="1:22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 s="19">
        <f t="shared" si="47"/>
        <v>20</v>
      </c>
    </row>
    <row r="464" spans="1:22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 s="19">
        <f t="shared" si="47"/>
        <v>60</v>
      </c>
    </row>
    <row r="465" spans="1:22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 s="19">
        <f t="shared" si="47"/>
        <v>60</v>
      </c>
    </row>
    <row r="466" spans="1:22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 s="19">
        <f t="shared" si="47"/>
        <v>20</v>
      </c>
    </row>
    <row r="467" spans="1:22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 s="19">
        <f t="shared" si="47"/>
        <v>16</v>
      </c>
    </row>
    <row r="468" spans="1:22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 s="19">
        <f t="shared" si="47"/>
        <v>30</v>
      </c>
    </row>
    <row r="469" spans="1:22" ht="43.5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 s="19">
        <f t="shared" si="47"/>
        <v>45</v>
      </c>
    </row>
    <row r="470" spans="1:22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 s="19">
        <f t="shared" si="47"/>
        <v>59.992847222223645</v>
      </c>
    </row>
    <row r="471" spans="1:22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 s="19">
        <f t="shared" si="47"/>
        <v>60</v>
      </c>
    </row>
    <row r="472" spans="1:22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2013</v>
      </c>
      <c r="V472" s="19">
        <f t="shared" si="47"/>
        <v>49.998969907406718</v>
      </c>
    </row>
    <row r="473" spans="1:22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 s="19">
        <f t="shared" si="47"/>
        <v>44.958333333335759</v>
      </c>
    </row>
    <row r="474" spans="1:22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 s="19">
        <f t="shared" si="47"/>
        <v>30</v>
      </c>
    </row>
    <row r="475" spans="1:22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 s="19">
        <f t="shared" si="47"/>
        <v>30</v>
      </c>
    </row>
    <row r="476" spans="1:22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 s="19">
        <f t="shared" si="47"/>
        <v>30</v>
      </c>
    </row>
    <row r="477" spans="1:22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 s="19">
        <f t="shared" si="47"/>
        <v>30</v>
      </c>
    </row>
    <row r="478" spans="1:22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 s="19">
        <f t="shared" si="47"/>
        <v>35.190960648149485</v>
      </c>
    </row>
    <row r="479" spans="1:22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 s="19">
        <f t="shared" si="47"/>
        <v>60</v>
      </c>
    </row>
    <row r="480" spans="1:22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 s="19">
        <f t="shared" si="47"/>
        <v>29.958333333335759</v>
      </c>
    </row>
    <row r="481" spans="1:22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 s="19">
        <f t="shared" si="47"/>
        <v>60.041666666664241</v>
      </c>
    </row>
    <row r="482" spans="1:22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 s="19">
        <f t="shared" si="47"/>
        <v>30</v>
      </c>
    </row>
    <row r="483" spans="1:22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 s="19">
        <f t="shared" si="47"/>
        <v>30</v>
      </c>
    </row>
    <row r="484" spans="1:22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 s="19">
        <f t="shared" si="47"/>
        <v>26.710069444437977</v>
      </c>
    </row>
    <row r="485" spans="1:22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2012</v>
      </c>
      <c r="V485" s="19">
        <f t="shared" si="47"/>
        <v>60</v>
      </c>
    </row>
    <row r="486" spans="1:22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 s="19">
        <f t="shared" si="47"/>
        <v>41.041666666671517</v>
      </c>
    </row>
    <row r="487" spans="1:22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 s="19">
        <f t="shared" si="47"/>
        <v>30</v>
      </c>
    </row>
    <row r="488" spans="1:22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 s="19">
        <f t="shared" si="47"/>
        <v>30</v>
      </c>
    </row>
    <row r="489" spans="1:22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 s="19">
        <f t="shared" si="47"/>
        <v>60.041666666664241</v>
      </c>
    </row>
    <row r="490" spans="1:22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2016</v>
      </c>
      <c r="V490" s="19">
        <f t="shared" si="47"/>
        <v>30</v>
      </c>
    </row>
    <row r="491" spans="1:22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2011</v>
      </c>
      <c r="V491" s="19">
        <f t="shared" si="47"/>
        <v>30.99958333333052</v>
      </c>
    </row>
    <row r="492" spans="1:22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 s="19">
        <f t="shared" si="47"/>
        <v>30</v>
      </c>
    </row>
    <row r="493" spans="1:22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2015</v>
      </c>
      <c r="V493" s="19">
        <f t="shared" si="47"/>
        <v>30</v>
      </c>
    </row>
    <row r="494" spans="1:22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 s="19">
        <f t="shared" si="47"/>
        <v>60</v>
      </c>
    </row>
    <row r="495" spans="1:22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 s="19">
        <f t="shared" si="47"/>
        <v>30</v>
      </c>
    </row>
    <row r="496" spans="1:22" ht="43.5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 s="19">
        <f t="shared" si="47"/>
        <v>23.294386574074451</v>
      </c>
    </row>
    <row r="497" spans="1:22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 s="19">
        <f t="shared" si="47"/>
        <v>30</v>
      </c>
    </row>
    <row r="498" spans="1:22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2013</v>
      </c>
      <c r="V498" s="19">
        <f t="shared" si="47"/>
        <v>60</v>
      </c>
    </row>
    <row r="499" spans="1:22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 s="19">
        <f t="shared" si="47"/>
        <v>53.17054398147593</v>
      </c>
    </row>
    <row r="500" spans="1:22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 s="19">
        <f t="shared" si="47"/>
        <v>42</v>
      </c>
    </row>
    <row r="501" spans="1:22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 s="19">
        <f t="shared" si="47"/>
        <v>54.978842592594447</v>
      </c>
    </row>
    <row r="502" spans="1:22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 s="19">
        <f t="shared" si="47"/>
        <v>59.041770833326154</v>
      </c>
    </row>
    <row r="503" spans="1:22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 s="19">
        <f t="shared" si="47"/>
        <v>30</v>
      </c>
    </row>
    <row r="504" spans="1:22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 s="19">
        <f t="shared" si="47"/>
        <v>29.958333333335759</v>
      </c>
    </row>
    <row r="505" spans="1:22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2014</v>
      </c>
      <c r="V505" s="19">
        <f t="shared" si="47"/>
        <v>30</v>
      </c>
    </row>
    <row r="506" spans="1:22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 s="19">
        <f t="shared" si="47"/>
        <v>59.958333333335759</v>
      </c>
    </row>
    <row r="507" spans="1:22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 s="19">
        <f t="shared" si="47"/>
        <v>45</v>
      </c>
    </row>
    <row r="508" spans="1:22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 s="19">
        <f t="shared" si="47"/>
        <v>30</v>
      </c>
    </row>
    <row r="509" spans="1:22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 s="19">
        <f t="shared" si="47"/>
        <v>45</v>
      </c>
    </row>
    <row r="510" spans="1:22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 s="19">
        <f t="shared" si="47"/>
        <v>59.568738425921765</v>
      </c>
    </row>
    <row r="511" spans="1:22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 s="19">
        <f t="shared" si="47"/>
        <v>30</v>
      </c>
    </row>
    <row r="512" spans="1:22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 s="19">
        <f t="shared" si="47"/>
        <v>30</v>
      </c>
    </row>
    <row r="513" spans="1:22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 s="19">
        <f t="shared" si="47"/>
        <v>29.958333333335759</v>
      </c>
    </row>
    <row r="514" spans="1:22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+ROUND(E514/D514*100,0)</f>
        <v>0</v>
      </c>
      <c r="P514">
        <f t="shared" si="43"/>
        <v>5.5</v>
      </c>
      <c r="Q514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 s="19">
        <f t="shared" si="47"/>
        <v>45.041666666656965</v>
      </c>
    </row>
    <row r="515" spans="1:22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4">
        <f t="shared" ref="S515:S578" si="50">+(((J515/60)/60)/24+DATE(1970,1,1))</f>
        <v>42552.653993055559</v>
      </c>
      <c r="T515" s="14">
        <f t="shared" ref="T515:T578" si="51">+(((I515/60)/60)/24+DATE(1970,1,1))</f>
        <v>42597.291666666672</v>
      </c>
      <c r="U515">
        <f t="shared" ref="U515:U578" si="52">+YEAR(S515)</f>
        <v>2016</v>
      </c>
      <c r="V515" s="19">
        <f t="shared" ref="V515:V578" si="53">+T515-S515</f>
        <v>44.637673611112405</v>
      </c>
    </row>
    <row r="516" spans="1:22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 s="19">
        <f t="shared" si="53"/>
        <v>30</v>
      </c>
    </row>
    <row r="517" spans="1:22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 s="19">
        <f t="shared" si="53"/>
        <v>40</v>
      </c>
    </row>
    <row r="518" spans="1:22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 s="19">
        <f t="shared" si="53"/>
        <v>60</v>
      </c>
    </row>
    <row r="519" spans="1:22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 s="19">
        <f t="shared" si="53"/>
        <v>30</v>
      </c>
    </row>
    <row r="520" spans="1:22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 s="19">
        <f t="shared" si="53"/>
        <v>29.999259259260725</v>
      </c>
    </row>
    <row r="521" spans="1:22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 s="19">
        <f t="shared" si="53"/>
        <v>30</v>
      </c>
    </row>
    <row r="522" spans="1:22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 s="19">
        <f t="shared" si="53"/>
        <v>30</v>
      </c>
    </row>
    <row r="523" spans="1:22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 s="19">
        <f t="shared" si="53"/>
        <v>29.114826388889924</v>
      </c>
    </row>
    <row r="524" spans="1:22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 s="19">
        <f t="shared" si="53"/>
        <v>19.958333333335759</v>
      </c>
    </row>
    <row r="525" spans="1:22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 s="19">
        <f t="shared" si="53"/>
        <v>30</v>
      </c>
    </row>
    <row r="526" spans="1:22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 s="19">
        <f t="shared" si="53"/>
        <v>30</v>
      </c>
    </row>
    <row r="527" spans="1:22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 s="19">
        <f t="shared" si="53"/>
        <v>45</v>
      </c>
    </row>
    <row r="528" spans="1:22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 s="19">
        <f t="shared" si="53"/>
        <v>31.116388888884103</v>
      </c>
    </row>
    <row r="529" spans="1:22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 s="19">
        <f t="shared" si="53"/>
        <v>30.464513888888177</v>
      </c>
    </row>
    <row r="530" spans="1:22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 s="19">
        <f t="shared" si="53"/>
        <v>20.96866898148437</v>
      </c>
    </row>
    <row r="531" spans="1:22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2016</v>
      </c>
      <c r="V531" s="19">
        <f t="shared" si="53"/>
        <v>21.177152777774609</v>
      </c>
    </row>
    <row r="532" spans="1:22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 s="19">
        <f t="shared" si="53"/>
        <v>21.49226851851563</v>
      </c>
    </row>
    <row r="533" spans="1:22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 s="19">
        <f t="shared" si="53"/>
        <v>45.225821759260725</v>
      </c>
    </row>
    <row r="534" spans="1:22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 s="19">
        <f t="shared" si="53"/>
        <v>30</v>
      </c>
    </row>
    <row r="535" spans="1:22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 s="19">
        <f t="shared" si="53"/>
        <v>24</v>
      </c>
    </row>
    <row r="536" spans="1:22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 s="19">
        <f t="shared" si="53"/>
        <v>39.147337962960592</v>
      </c>
    </row>
    <row r="537" spans="1:22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2016</v>
      </c>
      <c r="V537" s="19">
        <f t="shared" si="53"/>
        <v>30</v>
      </c>
    </row>
    <row r="538" spans="1:22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 s="19">
        <f t="shared" si="53"/>
        <v>40.40501157406834</v>
      </c>
    </row>
    <row r="539" spans="1:22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 s="19">
        <f t="shared" si="53"/>
        <v>30.041666666656965</v>
      </c>
    </row>
    <row r="540" spans="1:22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 s="19">
        <f t="shared" si="53"/>
        <v>30</v>
      </c>
    </row>
    <row r="541" spans="1:22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 s="19">
        <f t="shared" si="53"/>
        <v>21</v>
      </c>
    </row>
    <row r="542" spans="1:22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 s="19">
        <f t="shared" si="53"/>
        <v>30</v>
      </c>
    </row>
    <row r="543" spans="1:22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 s="19">
        <f t="shared" si="53"/>
        <v>30</v>
      </c>
    </row>
    <row r="544" spans="1:22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 s="19">
        <f t="shared" si="53"/>
        <v>59.958333333335759</v>
      </c>
    </row>
    <row r="545" spans="1:22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 s="19">
        <f t="shared" si="53"/>
        <v>30</v>
      </c>
    </row>
    <row r="546" spans="1:22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 s="19">
        <f t="shared" si="53"/>
        <v>30</v>
      </c>
    </row>
    <row r="547" spans="1:22" ht="43.5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 s="19">
        <f t="shared" si="53"/>
        <v>40.041666666671517</v>
      </c>
    </row>
    <row r="548" spans="1:22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 s="19">
        <f t="shared" si="53"/>
        <v>45</v>
      </c>
    </row>
    <row r="549" spans="1:22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 s="19">
        <f t="shared" si="53"/>
        <v>30</v>
      </c>
    </row>
    <row r="550" spans="1:22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 s="19">
        <f t="shared" si="53"/>
        <v>30</v>
      </c>
    </row>
    <row r="551" spans="1:22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 s="19">
        <f t="shared" si="53"/>
        <v>30</v>
      </c>
    </row>
    <row r="552" spans="1:22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 s="19">
        <f t="shared" si="53"/>
        <v>12.529571759252576</v>
      </c>
    </row>
    <row r="553" spans="1:22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 s="19">
        <f t="shared" si="53"/>
        <v>44.469398148146865</v>
      </c>
    </row>
    <row r="554" spans="1:22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2015</v>
      </c>
      <c r="V554" s="19">
        <f t="shared" si="53"/>
        <v>60</v>
      </c>
    </row>
    <row r="555" spans="1:22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 s="19">
        <f t="shared" si="53"/>
        <v>30.041666666664241</v>
      </c>
    </row>
    <row r="556" spans="1:22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 s="19">
        <f t="shared" si="53"/>
        <v>30</v>
      </c>
    </row>
    <row r="557" spans="1:22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 s="19">
        <f t="shared" si="53"/>
        <v>30</v>
      </c>
    </row>
    <row r="558" spans="1:22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2015</v>
      </c>
      <c r="V558" s="19">
        <f t="shared" si="53"/>
        <v>30</v>
      </c>
    </row>
    <row r="559" spans="1:22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 s="19">
        <f t="shared" si="53"/>
        <v>30.041666666664241</v>
      </c>
    </row>
    <row r="560" spans="1:22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 s="19">
        <f t="shared" si="53"/>
        <v>29.958333333335759</v>
      </c>
    </row>
    <row r="561" spans="1:22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 s="19">
        <f t="shared" si="53"/>
        <v>30</v>
      </c>
    </row>
    <row r="562" spans="1:22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 s="19">
        <f t="shared" si="53"/>
        <v>30</v>
      </c>
    </row>
    <row r="563" spans="1:22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 s="19">
        <f t="shared" si="53"/>
        <v>35</v>
      </c>
    </row>
    <row r="564" spans="1:22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 s="19">
        <f t="shared" si="53"/>
        <v>30</v>
      </c>
    </row>
    <row r="565" spans="1:22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 s="19">
        <f t="shared" si="53"/>
        <v>30</v>
      </c>
    </row>
    <row r="566" spans="1:22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 s="19">
        <f t="shared" si="53"/>
        <v>30</v>
      </c>
    </row>
    <row r="567" spans="1:22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 s="19">
        <f t="shared" si="53"/>
        <v>30</v>
      </c>
    </row>
    <row r="568" spans="1:22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 s="19">
        <f t="shared" si="53"/>
        <v>30</v>
      </c>
    </row>
    <row r="569" spans="1:22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2014</v>
      </c>
      <c r="V569" s="19">
        <f t="shared" si="53"/>
        <v>30</v>
      </c>
    </row>
    <row r="570" spans="1:22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2015</v>
      </c>
      <c r="V570" s="19">
        <f t="shared" si="53"/>
        <v>36.536770833328774</v>
      </c>
    </row>
    <row r="571" spans="1:22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2015</v>
      </c>
      <c r="V571" s="19">
        <f t="shared" si="53"/>
        <v>30</v>
      </c>
    </row>
    <row r="572" spans="1:22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 s="19">
        <f t="shared" si="53"/>
        <v>30</v>
      </c>
    </row>
    <row r="573" spans="1:22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 s="19">
        <f t="shared" si="53"/>
        <v>19.349733796298096</v>
      </c>
    </row>
    <row r="574" spans="1:22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 s="19">
        <f t="shared" si="53"/>
        <v>30.041666666671517</v>
      </c>
    </row>
    <row r="575" spans="1:22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>
        <f t="shared" si="52"/>
        <v>2014</v>
      </c>
      <c r="V575" s="19">
        <f t="shared" si="53"/>
        <v>58.999872685191804</v>
      </c>
    </row>
    <row r="576" spans="1:22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 s="19">
        <f t="shared" si="53"/>
        <v>30</v>
      </c>
    </row>
    <row r="577" spans="1:22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 s="19">
        <f t="shared" si="53"/>
        <v>30</v>
      </c>
    </row>
    <row r="578" spans="1:22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+ROUND(E578/D578*100,0)</f>
        <v>0</v>
      </c>
      <c r="P578">
        <f t="shared" si="49"/>
        <v>1</v>
      </c>
      <c r="Q578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 s="19">
        <f t="shared" si="53"/>
        <v>59.958333333335759</v>
      </c>
    </row>
    <row r="579" spans="1:22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4">
        <f t="shared" ref="S579:S642" si="56">+(((J579/60)/60)/24+DATE(1970,1,1))</f>
        <v>42450.589143518519</v>
      </c>
      <c r="T579" s="14">
        <f t="shared" ref="T579:T642" si="57">+(((I579/60)/60)/24+DATE(1970,1,1))</f>
        <v>42510.589143518519</v>
      </c>
      <c r="U579">
        <f t="shared" ref="U579:U642" si="58">+YEAR(S579)</f>
        <v>2016</v>
      </c>
      <c r="V579" s="19">
        <f t="shared" ref="V579:V642" si="59">+T579-S579</f>
        <v>60</v>
      </c>
    </row>
    <row r="580" spans="1:22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 s="19">
        <f t="shared" si="59"/>
        <v>24</v>
      </c>
    </row>
    <row r="581" spans="1:22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 s="19">
        <f t="shared" si="59"/>
        <v>30</v>
      </c>
    </row>
    <row r="582" spans="1:22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 s="19">
        <f t="shared" si="59"/>
        <v>30</v>
      </c>
    </row>
    <row r="583" spans="1:22" ht="43.5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 s="19">
        <f t="shared" si="59"/>
        <v>30</v>
      </c>
    </row>
    <row r="584" spans="1:22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 s="19">
        <f t="shared" si="59"/>
        <v>23.010196759263636</v>
      </c>
    </row>
    <row r="585" spans="1:22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 s="19">
        <f t="shared" si="59"/>
        <v>29.958333333343035</v>
      </c>
    </row>
    <row r="586" spans="1:22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 s="19">
        <f t="shared" si="59"/>
        <v>29.958333333335759</v>
      </c>
    </row>
    <row r="587" spans="1:22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 s="19">
        <f t="shared" si="59"/>
        <v>55.609062499999709</v>
      </c>
    </row>
    <row r="588" spans="1:22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 s="19">
        <f t="shared" si="59"/>
        <v>30</v>
      </c>
    </row>
    <row r="589" spans="1:22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 s="19">
        <f t="shared" si="59"/>
        <v>30</v>
      </c>
    </row>
    <row r="590" spans="1:22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 s="19">
        <f t="shared" si="59"/>
        <v>60.041666666656965</v>
      </c>
    </row>
    <row r="591" spans="1:22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 s="19">
        <f t="shared" si="59"/>
        <v>15</v>
      </c>
    </row>
    <row r="592" spans="1:22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 s="19">
        <f t="shared" si="59"/>
        <v>30.987604166664823</v>
      </c>
    </row>
    <row r="593" spans="1:22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 s="19">
        <f t="shared" si="59"/>
        <v>30</v>
      </c>
    </row>
    <row r="594" spans="1:22" ht="43.5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 s="19">
        <f t="shared" si="59"/>
        <v>29.999999999992724</v>
      </c>
    </row>
    <row r="595" spans="1:22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 s="19">
        <f t="shared" si="59"/>
        <v>29.958333333335759</v>
      </c>
    </row>
    <row r="596" spans="1:22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 s="19">
        <f t="shared" si="59"/>
        <v>30</v>
      </c>
    </row>
    <row r="597" spans="1:22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 s="19">
        <f t="shared" si="59"/>
        <v>45</v>
      </c>
    </row>
    <row r="598" spans="1:22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 s="19">
        <f t="shared" si="59"/>
        <v>30</v>
      </c>
    </row>
    <row r="599" spans="1:22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 s="19">
        <f t="shared" si="59"/>
        <v>36.961400462969323</v>
      </c>
    </row>
    <row r="600" spans="1:22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 s="19">
        <f t="shared" si="59"/>
        <v>30</v>
      </c>
    </row>
    <row r="601" spans="1:22" ht="43.5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 s="19">
        <f t="shared" si="59"/>
        <v>23.82358796295739</v>
      </c>
    </row>
    <row r="602" spans="1:22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 s="19">
        <f t="shared" si="59"/>
        <v>60</v>
      </c>
    </row>
    <row r="603" spans="1:22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 s="19">
        <f t="shared" si="59"/>
        <v>30</v>
      </c>
    </row>
    <row r="604" spans="1:22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 s="19">
        <f t="shared" si="59"/>
        <v>30</v>
      </c>
    </row>
    <row r="605" spans="1:22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 s="19">
        <f t="shared" si="59"/>
        <v>30</v>
      </c>
    </row>
    <row r="606" spans="1:22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 s="19">
        <f t="shared" si="59"/>
        <v>30</v>
      </c>
    </row>
    <row r="607" spans="1:22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 s="19">
        <f t="shared" si="59"/>
        <v>45</v>
      </c>
    </row>
    <row r="608" spans="1:22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 s="19">
        <f t="shared" si="59"/>
        <v>45.974432870367309</v>
      </c>
    </row>
    <row r="609" spans="1:22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 s="19">
        <f t="shared" si="59"/>
        <v>30.041666666664241</v>
      </c>
    </row>
    <row r="610" spans="1:22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 s="19">
        <f t="shared" si="59"/>
        <v>30</v>
      </c>
    </row>
    <row r="611" spans="1:22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 s="19">
        <f t="shared" si="59"/>
        <v>30.041666666656965</v>
      </c>
    </row>
    <row r="612" spans="1:22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 s="19">
        <f t="shared" si="59"/>
        <v>30</v>
      </c>
    </row>
    <row r="613" spans="1:22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2015</v>
      </c>
      <c r="V613" s="19">
        <f t="shared" si="59"/>
        <v>60</v>
      </c>
    </row>
    <row r="614" spans="1:22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 s="19">
        <f t="shared" si="59"/>
        <v>30</v>
      </c>
    </row>
    <row r="615" spans="1:22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 s="19">
        <f t="shared" si="59"/>
        <v>30.710879629630654</v>
      </c>
    </row>
    <row r="616" spans="1:22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 s="19">
        <f t="shared" si="59"/>
        <v>30</v>
      </c>
    </row>
    <row r="617" spans="1:22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 s="19">
        <f t="shared" si="59"/>
        <v>30</v>
      </c>
    </row>
    <row r="618" spans="1:22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 s="19">
        <f t="shared" si="59"/>
        <v>30</v>
      </c>
    </row>
    <row r="619" spans="1:22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 s="19">
        <f t="shared" si="59"/>
        <v>45</v>
      </c>
    </row>
    <row r="620" spans="1:22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 s="19">
        <f t="shared" si="59"/>
        <v>30</v>
      </c>
    </row>
    <row r="621" spans="1:22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 s="19">
        <f t="shared" si="59"/>
        <v>60.041666666664241</v>
      </c>
    </row>
    <row r="622" spans="1:22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 s="19">
        <f t="shared" si="59"/>
        <v>45</v>
      </c>
    </row>
    <row r="623" spans="1:22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 s="19">
        <f t="shared" si="59"/>
        <v>30</v>
      </c>
    </row>
    <row r="624" spans="1:22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 s="19">
        <f t="shared" si="59"/>
        <v>20</v>
      </c>
    </row>
    <row r="625" spans="1:22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 s="19">
        <f t="shared" si="59"/>
        <v>30</v>
      </c>
    </row>
    <row r="626" spans="1:22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 s="19">
        <f t="shared" si="59"/>
        <v>30</v>
      </c>
    </row>
    <row r="627" spans="1:22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 s="19">
        <f t="shared" si="59"/>
        <v>29.958333333335759</v>
      </c>
    </row>
    <row r="628" spans="1:22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 s="19">
        <f t="shared" si="59"/>
        <v>32.997465277774609</v>
      </c>
    </row>
    <row r="629" spans="1:22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 s="19">
        <f t="shared" si="59"/>
        <v>59.651493055549508</v>
      </c>
    </row>
    <row r="630" spans="1:22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 s="19">
        <f t="shared" si="59"/>
        <v>30</v>
      </c>
    </row>
    <row r="631" spans="1:22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 s="19">
        <f t="shared" si="59"/>
        <v>30</v>
      </c>
    </row>
    <row r="632" spans="1:22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 s="19">
        <f t="shared" si="59"/>
        <v>29.595821759263345</v>
      </c>
    </row>
    <row r="633" spans="1:22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 s="19">
        <f t="shared" si="59"/>
        <v>29</v>
      </c>
    </row>
    <row r="634" spans="1:22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 s="19">
        <f t="shared" si="59"/>
        <v>30.041666666671517</v>
      </c>
    </row>
    <row r="635" spans="1:22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 s="19">
        <f t="shared" si="59"/>
        <v>31.659004629618721</v>
      </c>
    </row>
    <row r="636" spans="1:22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 s="19">
        <f t="shared" si="59"/>
        <v>30</v>
      </c>
    </row>
    <row r="637" spans="1:22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 s="19">
        <f t="shared" si="59"/>
        <v>30</v>
      </c>
    </row>
    <row r="638" spans="1:22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 s="19">
        <f t="shared" si="59"/>
        <v>29.993865740732872</v>
      </c>
    </row>
    <row r="639" spans="1:22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 s="19">
        <f t="shared" si="59"/>
        <v>28.999097222229466</v>
      </c>
    </row>
    <row r="640" spans="1:22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 s="19">
        <f t="shared" si="59"/>
        <v>59.958333333335759</v>
      </c>
    </row>
    <row r="641" spans="1:22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 s="19">
        <f t="shared" si="59"/>
        <v>60</v>
      </c>
    </row>
    <row r="642" spans="1:22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+ROUND(E642/D642*100,0)</f>
        <v>144</v>
      </c>
      <c r="P642">
        <f t="shared" si="55"/>
        <v>50.5</v>
      </c>
      <c r="Q642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 s="19">
        <f t="shared" si="59"/>
        <v>15.538020833322662</v>
      </c>
    </row>
    <row r="643" spans="1:22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4">
        <f t="shared" ref="S643:S706" si="62">+(((J643/60)/60)/24+DATE(1970,1,1))</f>
        <v>42199.57</v>
      </c>
      <c r="T643" s="14">
        <f t="shared" ref="T643:T706" si="63">+(((I643/60)/60)/24+DATE(1970,1,1))</f>
        <v>42229.57</v>
      </c>
      <c r="U643">
        <f t="shared" ref="U643:U706" si="64">+YEAR(S643)</f>
        <v>2015</v>
      </c>
      <c r="V643" s="19">
        <f t="shared" ref="V643:V706" si="65">+T643-S643</f>
        <v>30</v>
      </c>
    </row>
    <row r="644" spans="1:22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 s="19">
        <f t="shared" si="65"/>
        <v>36</v>
      </c>
    </row>
    <row r="645" spans="1:22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 s="19">
        <f t="shared" si="65"/>
        <v>55</v>
      </c>
    </row>
    <row r="646" spans="1:22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 s="19">
        <f t="shared" si="65"/>
        <v>42.375706018516212</v>
      </c>
    </row>
    <row r="647" spans="1:22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 s="19">
        <f t="shared" si="65"/>
        <v>30</v>
      </c>
    </row>
    <row r="648" spans="1:22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 s="19">
        <f t="shared" si="65"/>
        <v>30</v>
      </c>
    </row>
    <row r="649" spans="1:22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 s="19">
        <f t="shared" si="65"/>
        <v>29.958333333335759</v>
      </c>
    </row>
    <row r="650" spans="1:22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 s="19">
        <f t="shared" si="65"/>
        <v>35</v>
      </c>
    </row>
    <row r="651" spans="1:22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 s="19">
        <f t="shared" si="65"/>
        <v>21</v>
      </c>
    </row>
    <row r="652" spans="1:22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 s="19">
        <f t="shared" si="65"/>
        <v>60.041666666671517</v>
      </c>
    </row>
    <row r="653" spans="1:22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 s="19">
        <f t="shared" si="65"/>
        <v>30</v>
      </c>
    </row>
    <row r="654" spans="1:22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 s="19">
        <f t="shared" si="65"/>
        <v>30.041666666664241</v>
      </c>
    </row>
    <row r="655" spans="1:22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 s="19">
        <f t="shared" si="65"/>
        <v>37</v>
      </c>
    </row>
    <row r="656" spans="1:22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 s="19">
        <f t="shared" si="65"/>
        <v>30</v>
      </c>
    </row>
    <row r="657" spans="1:22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 s="19">
        <f t="shared" si="65"/>
        <v>29.958333333328483</v>
      </c>
    </row>
    <row r="658" spans="1:22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 s="19">
        <f t="shared" si="65"/>
        <v>59.958333333328483</v>
      </c>
    </row>
    <row r="659" spans="1:22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 s="19">
        <f t="shared" si="65"/>
        <v>30</v>
      </c>
    </row>
    <row r="660" spans="1:22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 s="19">
        <f t="shared" si="65"/>
        <v>32.589247685187729</v>
      </c>
    </row>
    <row r="661" spans="1:22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 s="19">
        <f t="shared" si="65"/>
        <v>30</v>
      </c>
    </row>
    <row r="662" spans="1:22" ht="43.5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 s="19">
        <f t="shared" si="65"/>
        <v>30.041666666671517</v>
      </c>
    </row>
    <row r="663" spans="1:22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 s="19">
        <f t="shared" si="65"/>
        <v>30</v>
      </c>
    </row>
    <row r="664" spans="1:22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2014</v>
      </c>
      <c r="V664" s="19">
        <f t="shared" si="65"/>
        <v>30</v>
      </c>
    </row>
    <row r="665" spans="1:22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 s="19">
        <f t="shared" si="65"/>
        <v>30</v>
      </c>
    </row>
    <row r="666" spans="1:22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 s="19">
        <f t="shared" si="65"/>
        <v>30</v>
      </c>
    </row>
    <row r="667" spans="1:22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2016</v>
      </c>
      <c r="V667" s="19">
        <f t="shared" si="65"/>
        <v>60</v>
      </c>
    </row>
    <row r="668" spans="1:22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 s="19">
        <f t="shared" si="65"/>
        <v>30</v>
      </c>
    </row>
    <row r="669" spans="1:22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 s="19">
        <f t="shared" si="65"/>
        <v>40</v>
      </c>
    </row>
    <row r="670" spans="1:22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 s="19">
        <f t="shared" si="65"/>
        <v>45</v>
      </c>
    </row>
    <row r="671" spans="1:22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 s="19">
        <f t="shared" si="65"/>
        <v>30</v>
      </c>
    </row>
    <row r="672" spans="1:22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 s="19">
        <f t="shared" si="65"/>
        <v>33.630555555559113</v>
      </c>
    </row>
    <row r="673" spans="1:22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2014</v>
      </c>
      <c r="V673" s="19">
        <f t="shared" si="65"/>
        <v>33.473935185189475</v>
      </c>
    </row>
    <row r="674" spans="1:22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2014</v>
      </c>
      <c r="V674" s="19">
        <f t="shared" si="65"/>
        <v>30.988148148149776</v>
      </c>
    </row>
    <row r="675" spans="1:22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 s="19">
        <f t="shared" si="65"/>
        <v>45</v>
      </c>
    </row>
    <row r="676" spans="1:22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 s="19">
        <f t="shared" si="65"/>
        <v>60</v>
      </c>
    </row>
    <row r="677" spans="1:22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2014</v>
      </c>
      <c r="V677" s="19">
        <f t="shared" si="65"/>
        <v>29.360370370370219</v>
      </c>
    </row>
    <row r="678" spans="1:22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 s="19">
        <f t="shared" si="65"/>
        <v>30</v>
      </c>
    </row>
    <row r="679" spans="1:22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 s="19">
        <f t="shared" si="65"/>
        <v>45</v>
      </c>
    </row>
    <row r="680" spans="1:22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 s="19">
        <f t="shared" si="65"/>
        <v>30</v>
      </c>
    </row>
    <row r="681" spans="1:22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 s="19">
        <f t="shared" si="65"/>
        <v>60</v>
      </c>
    </row>
    <row r="682" spans="1:22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 s="19">
        <f t="shared" si="65"/>
        <v>35</v>
      </c>
    </row>
    <row r="683" spans="1:22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 s="19">
        <f t="shared" si="65"/>
        <v>30</v>
      </c>
    </row>
    <row r="684" spans="1:22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 s="19">
        <f t="shared" si="65"/>
        <v>29.958333333343035</v>
      </c>
    </row>
    <row r="685" spans="1:22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 s="19">
        <f t="shared" si="65"/>
        <v>40</v>
      </c>
    </row>
    <row r="686" spans="1:22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 s="19">
        <f t="shared" si="65"/>
        <v>35.65172453703417</v>
      </c>
    </row>
    <row r="687" spans="1:22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2014</v>
      </c>
      <c r="V687" s="19">
        <f t="shared" si="65"/>
        <v>45</v>
      </c>
    </row>
    <row r="688" spans="1:22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 s="19">
        <f t="shared" si="65"/>
        <v>30</v>
      </c>
    </row>
    <row r="689" spans="1:22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2016</v>
      </c>
      <c r="V689" s="19">
        <f t="shared" si="65"/>
        <v>60</v>
      </c>
    </row>
    <row r="690" spans="1:22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 s="19">
        <f t="shared" si="65"/>
        <v>30</v>
      </c>
    </row>
    <row r="691" spans="1:22" ht="43.5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 s="19">
        <f t="shared" si="65"/>
        <v>36.539849537039117</v>
      </c>
    </row>
    <row r="692" spans="1:22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 s="19">
        <f t="shared" si="65"/>
        <v>42.615266203705687</v>
      </c>
    </row>
    <row r="693" spans="1:22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 s="19">
        <f t="shared" si="65"/>
        <v>28</v>
      </c>
    </row>
    <row r="694" spans="1:22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 s="19">
        <f t="shared" si="65"/>
        <v>30</v>
      </c>
    </row>
    <row r="695" spans="1:22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 s="19">
        <f t="shared" si="65"/>
        <v>30</v>
      </c>
    </row>
    <row r="696" spans="1:22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 s="19">
        <f t="shared" si="65"/>
        <v>30</v>
      </c>
    </row>
    <row r="697" spans="1:22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 s="19">
        <f t="shared" si="65"/>
        <v>30</v>
      </c>
    </row>
    <row r="698" spans="1:22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 s="19">
        <f t="shared" si="65"/>
        <v>30</v>
      </c>
    </row>
    <row r="699" spans="1:22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 s="19">
        <f t="shared" si="65"/>
        <v>15</v>
      </c>
    </row>
    <row r="700" spans="1:22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 s="19">
        <f t="shared" si="65"/>
        <v>33.152256944449618</v>
      </c>
    </row>
    <row r="701" spans="1:22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 s="19">
        <f t="shared" si="65"/>
        <v>37.18115740740177</v>
      </c>
    </row>
    <row r="702" spans="1:22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2016</v>
      </c>
      <c r="V702" s="19">
        <f t="shared" si="65"/>
        <v>30</v>
      </c>
    </row>
    <row r="703" spans="1:22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 s="19">
        <f t="shared" si="65"/>
        <v>30</v>
      </c>
    </row>
    <row r="704" spans="1:22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 s="19">
        <f t="shared" si="65"/>
        <v>30.041666666656965</v>
      </c>
    </row>
    <row r="705" spans="1:22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2016</v>
      </c>
      <c r="V705" s="19">
        <f t="shared" si="65"/>
        <v>55.029756944437395</v>
      </c>
    </row>
    <row r="706" spans="1:22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+ROUND(E706/D706*100,0)</f>
        <v>1</v>
      </c>
      <c r="P706">
        <f t="shared" si="61"/>
        <v>120.25</v>
      </c>
      <c r="Q706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2016</v>
      </c>
      <c r="V706" s="19">
        <f t="shared" si="65"/>
        <v>60</v>
      </c>
    </row>
    <row r="707" spans="1:22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4">
        <f t="shared" ref="S707:S770" si="68">+(((J707/60)/60)/24+DATE(1970,1,1))</f>
        <v>42726.491643518515</v>
      </c>
      <c r="T707" s="14">
        <f t="shared" ref="T707:T770" si="69">+(((I707/60)/60)/24+DATE(1970,1,1))</f>
        <v>42756.491643518515</v>
      </c>
      <c r="U707">
        <f t="shared" ref="U707:U770" si="70">+YEAR(S707)</f>
        <v>2016</v>
      </c>
      <c r="V707" s="19">
        <f t="shared" ref="V707:V770" si="71">+T707-S707</f>
        <v>30</v>
      </c>
    </row>
    <row r="708" spans="1:22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 s="19">
        <f t="shared" si="71"/>
        <v>41.781909722223645</v>
      </c>
    </row>
    <row r="709" spans="1:22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2016</v>
      </c>
      <c r="V709" s="19">
        <f t="shared" si="71"/>
        <v>40</v>
      </c>
    </row>
    <row r="710" spans="1:22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 s="19">
        <f t="shared" si="71"/>
        <v>60</v>
      </c>
    </row>
    <row r="711" spans="1:22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 s="19">
        <f t="shared" si="71"/>
        <v>30</v>
      </c>
    </row>
    <row r="712" spans="1:22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 s="19">
        <f t="shared" si="71"/>
        <v>33.045578703698993</v>
      </c>
    </row>
    <row r="713" spans="1:22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 s="19">
        <f t="shared" si="71"/>
        <v>40.041666666656965</v>
      </c>
    </row>
    <row r="714" spans="1:22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 s="19">
        <f t="shared" si="71"/>
        <v>30</v>
      </c>
    </row>
    <row r="715" spans="1:22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 s="19">
        <f t="shared" si="71"/>
        <v>30</v>
      </c>
    </row>
    <row r="716" spans="1:22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2016</v>
      </c>
      <c r="V716" s="19">
        <f t="shared" si="71"/>
        <v>60</v>
      </c>
    </row>
    <row r="717" spans="1:22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 s="19">
        <f t="shared" si="71"/>
        <v>40.041666666671517</v>
      </c>
    </row>
    <row r="718" spans="1:22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 s="19">
        <f t="shared" si="71"/>
        <v>33.341354166666861</v>
      </c>
    </row>
    <row r="719" spans="1:22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 s="19">
        <f t="shared" si="71"/>
        <v>30</v>
      </c>
    </row>
    <row r="720" spans="1:22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 s="19">
        <f t="shared" si="71"/>
        <v>31.403854166666861</v>
      </c>
    </row>
    <row r="721" spans="1:22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 s="19">
        <f t="shared" si="71"/>
        <v>14</v>
      </c>
    </row>
    <row r="722" spans="1:22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 s="19">
        <f t="shared" si="71"/>
        <v>28</v>
      </c>
    </row>
    <row r="723" spans="1:22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 s="19">
        <f t="shared" si="71"/>
        <v>45</v>
      </c>
    </row>
    <row r="724" spans="1:22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 s="19">
        <f t="shared" si="71"/>
        <v>29.958333333335759</v>
      </c>
    </row>
    <row r="725" spans="1:22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 s="19">
        <f t="shared" si="71"/>
        <v>30.349432870367309</v>
      </c>
    </row>
    <row r="726" spans="1:22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 s="19">
        <f t="shared" si="71"/>
        <v>30</v>
      </c>
    </row>
    <row r="727" spans="1:22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 s="19">
        <f t="shared" si="71"/>
        <v>30</v>
      </c>
    </row>
    <row r="728" spans="1:22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 s="19">
        <f t="shared" si="71"/>
        <v>30</v>
      </c>
    </row>
    <row r="729" spans="1:22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2012</v>
      </c>
      <c r="V729" s="19">
        <f t="shared" si="71"/>
        <v>41.868645833339542</v>
      </c>
    </row>
    <row r="730" spans="1:22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 s="19">
        <f t="shared" si="71"/>
        <v>45</v>
      </c>
    </row>
    <row r="731" spans="1:22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 s="19">
        <f t="shared" si="71"/>
        <v>60</v>
      </c>
    </row>
    <row r="732" spans="1:22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 s="19">
        <f t="shared" si="71"/>
        <v>30</v>
      </c>
    </row>
    <row r="733" spans="1:22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>
        <f t="shared" si="70"/>
        <v>2011</v>
      </c>
      <c r="V733" s="19">
        <f t="shared" si="71"/>
        <v>50.454317129631818</v>
      </c>
    </row>
    <row r="734" spans="1:22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 s="19">
        <f t="shared" si="71"/>
        <v>60</v>
      </c>
    </row>
    <row r="735" spans="1:22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 s="19">
        <f t="shared" si="71"/>
        <v>30</v>
      </c>
    </row>
    <row r="736" spans="1:22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 s="19">
        <f t="shared" si="71"/>
        <v>31.04374999999709</v>
      </c>
    </row>
    <row r="737" spans="1:22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 s="19">
        <f t="shared" si="71"/>
        <v>30.99761574074364</v>
      </c>
    </row>
    <row r="738" spans="1:22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 s="19">
        <f t="shared" si="71"/>
        <v>19.473379629627743</v>
      </c>
    </row>
    <row r="739" spans="1:22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 s="19">
        <f t="shared" si="71"/>
        <v>17.558020833334012</v>
      </c>
    </row>
    <row r="740" spans="1:22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 s="19">
        <f t="shared" si="71"/>
        <v>30.603541666670935</v>
      </c>
    </row>
    <row r="741" spans="1:22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 s="19">
        <f t="shared" si="71"/>
        <v>33</v>
      </c>
    </row>
    <row r="742" spans="1:22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 s="19">
        <f t="shared" si="71"/>
        <v>14</v>
      </c>
    </row>
    <row r="743" spans="1:22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 s="19">
        <f t="shared" si="71"/>
        <v>35</v>
      </c>
    </row>
    <row r="744" spans="1:22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 s="19">
        <f t="shared" si="71"/>
        <v>29.958333333328483</v>
      </c>
    </row>
    <row r="745" spans="1:22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 s="19">
        <f t="shared" si="71"/>
        <v>25.165682870370802</v>
      </c>
    </row>
    <row r="746" spans="1:22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 s="19">
        <f t="shared" si="71"/>
        <v>30</v>
      </c>
    </row>
    <row r="747" spans="1:22" ht="43.5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 s="19">
        <f t="shared" si="71"/>
        <v>30</v>
      </c>
    </row>
    <row r="748" spans="1:22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 s="19">
        <f t="shared" si="71"/>
        <v>18.123043981482624</v>
      </c>
    </row>
    <row r="749" spans="1:22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2014</v>
      </c>
      <c r="V749" s="19">
        <f t="shared" si="71"/>
        <v>30.90533564814541</v>
      </c>
    </row>
    <row r="750" spans="1:22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 s="19">
        <f t="shared" si="71"/>
        <v>30</v>
      </c>
    </row>
    <row r="751" spans="1:22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2016</v>
      </c>
      <c r="V751" s="19">
        <f t="shared" si="71"/>
        <v>30</v>
      </c>
    </row>
    <row r="752" spans="1:22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 s="19">
        <f t="shared" si="71"/>
        <v>30</v>
      </c>
    </row>
    <row r="753" spans="1:22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 s="19">
        <f t="shared" si="71"/>
        <v>46</v>
      </c>
    </row>
    <row r="754" spans="1:22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 s="19">
        <f t="shared" si="71"/>
        <v>20.036840277767624</v>
      </c>
    </row>
    <row r="755" spans="1:22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 s="19">
        <f t="shared" si="71"/>
        <v>30</v>
      </c>
    </row>
    <row r="756" spans="1:22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2012</v>
      </c>
      <c r="V756" s="19">
        <f t="shared" si="71"/>
        <v>30</v>
      </c>
    </row>
    <row r="757" spans="1:22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 s="19">
        <f t="shared" si="71"/>
        <v>30.423414351847896</v>
      </c>
    </row>
    <row r="758" spans="1:22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 s="19">
        <f t="shared" si="71"/>
        <v>60.958333333335759</v>
      </c>
    </row>
    <row r="759" spans="1:22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 s="19">
        <f t="shared" si="71"/>
        <v>14</v>
      </c>
    </row>
    <row r="760" spans="1:22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 s="19">
        <f t="shared" si="71"/>
        <v>30</v>
      </c>
    </row>
    <row r="761" spans="1:22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 s="19">
        <f t="shared" si="71"/>
        <v>40</v>
      </c>
    </row>
    <row r="762" spans="1:22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 s="19">
        <f t="shared" si="71"/>
        <v>30.041666666664241</v>
      </c>
    </row>
    <row r="763" spans="1:22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 s="19">
        <f t="shared" si="71"/>
        <v>30</v>
      </c>
    </row>
    <row r="764" spans="1:22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 s="19">
        <f t="shared" si="71"/>
        <v>17.391550925924093</v>
      </c>
    </row>
    <row r="765" spans="1:22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 s="19">
        <f t="shared" si="71"/>
        <v>30</v>
      </c>
    </row>
    <row r="766" spans="1:22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 s="19">
        <f t="shared" si="71"/>
        <v>30</v>
      </c>
    </row>
    <row r="767" spans="1:22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 s="19">
        <f t="shared" si="71"/>
        <v>30</v>
      </c>
    </row>
    <row r="768" spans="1:22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 s="19">
        <f t="shared" si="71"/>
        <v>30</v>
      </c>
    </row>
    <row r="769" spans="1:22" ht="58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 s="19">
        <f t="shared" si="71"/>
        <v>30</v>
      </c>
    </row>
    <row r="770" spans="1:22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+ROUND(E770/D770*100,0)</f>
        <v>0</v>
      </c>
      <c r="P770">
        <f t="shared" si="67"/>
        <v>0</v>
      </c>
      <c r="Q77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 s="19">
        <f t="shared" si="71"/>
        <v>30</v>
      </c>
    </row>
    <row r="771" spans="1:22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4">
        <f t="shared" ref="S771:S834" si="74">+(((J771/60)/60)/24+DATE(1970,1,1))</f>
        <v>41604.996458333335</v>
      </c>
      <c r="T771" s="14">
        <f t="shared" ref="T771:T834" si="75">+(((I771/60)/60)/24+DATE(1970,1,1))</f>
        <v>41634.996458333335</v>
      </c>
      <c r="U771">
        <f t="shared" ref="U771:U834" si="76">+YEAR(S771)</f>
        <v>2013</v>
      </c>
      <c r="V771" s="19">
        <f t="shared" ref="V771:V834" si="77">+T771-S771</f>
        <v>30</v>
      </c>
    </row>
    <row r="772" spans="1:22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 s="19">
        <f t="shared" si="77"/>
        <v>40</v>
      </c>
    </row>
    <row r="773" spans="1:22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2015</v>
      </c>
      <c r="V773" s="19">
        <f t="shared" si="77"/>
        <v>50</v>
      </c>
    </row>
    <row r="774" spans="1:22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 s="19">
        <f t="shared" si="77"/>
        <v>50.109039351853426</v>
      </c>
    </row>
    <row r="775" spans="1:22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 s="19">
        <f t="shared" si="77"/>
        <v>34.223090277781012</v>
      </c>
    </row>
    <row r="776" spans="1:22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 s="19">
        <f t="shared" si="77"/>
        <v>30</v>
      </c>
    </row>
    <row r="777" spans="1:22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 s="19">
        <f t="shared" si="77"/>
        <v>30</v>
      </c>
    </row>
    <row r="778" spans="1:22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 s="19">
        <f t="shared" si="77"/>
        <v>37.522627314814599</v>
      </c>
    </row>
    <row r="779" spans="1:22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 s="19">
        <f t="shared" si="77"/>
        <v>30</v>
      </c>
    </row>
    <row r="780" spans="1:22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 s="19">
        <f t="shared" si="77"/>
        <v>30</v>
      </c>
    </row>
    <row r="781" spans="1:22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 s="19">
        <f t="shared" si="77"/>
        <v>29.482581018513883</v>
      </c>
    </row>
    <row r="782" spans="1:22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 s="19">
        <f t="shared" si="77"/>
        <v>30</v>
      </c>
    </row>
    <row r="783" spans="1:22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 s="19">
        <f t="shared" si="77"/>
        <v>30</v>
      </c>
    </row>
    <row r="784" spans="1:22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 s="19">
        <f t="shared" si="77"/>
        <v>30</v>
      </c>
    </row>
    <row r="785" spans="1:22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 s="19">
        <f t="shared" si="77"/>
        <v>39.142951388887013</v>
      </c>
    </row>
    <row r="786" spans="1:22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 s="19">
        <f t="shared" si="77"/>
        <v>39.958333333335759</v>
      </c>
    </row>
    <row r="787" spans="1:22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 s="19">
        <f t="shared" si="77"/>
        <v>30</v>
      </c>
    </row>
    <row r="788" spans="1:22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 s="19">
        <f t="shared" si="77"/>
        <v>57.601689814815472</v>
      </c>
    </row>
    <row r="789" spans="1:22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 s="19">
        <f t="shared" si="77"/>
        <v>30</v>
      </c>
    </row>
    <row r="790" spans="1:22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 s="19">
        <f t="shared" si="77"/>
        <v>38.159166666671808</v>
      </c>
    </row>
    <row r="791" spans="1:22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 s="19">
        <f t="shared" si="77"/>
        <v>18.146527777775191</v>
      </c>
    </row>
    <row r="792" spans="1:22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 s="19">
        <f t="shared" si="77"/>
        <v>30</v>
      </c>
    </row>
    <row r="793" spans="1:22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 s="19">
        <f t="shared" si="77"/>
        <v>33.468680555553874</v>
      </c>
    </row>
    <row r="794" spans="1:22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 s="19">
        <f t="shared" si="77"/>
        <v>30.041666666664241</v>
      </c>
    </row>
    <row r="795" spans="1:22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 s="19">
        <f t="shared" si="77"/>
        <v>15.466388888889924</v>
      </c>
    </row>
    <row r="796" spans="1:22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 s="19">
        <f t="shared" si="77"/>
        <v>55.597488425926713</v>
      </c>
    </row>
    <row r="797" spans="1:22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 s="19">
        <f t="shared" si="77"/>
        <v>42.594606481485243</v>
      </c>
    </row>
    <row r="798" spans="1:22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 s="19">
        <f t="shared" si="77"/>
        <v>29.99901620370656</v>
      </c>
    </row>
    <row r="799" spans="1:22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 s="19">
        <f t="shared" si="77"/>
        <v>31.172592592592991</v>
      </c>
    </row>
    <row r="800" spans="1:22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 s="19">
        <f t="shared" si="77"/>
        <v>30</v>
      </c>
    </row>
    <row r="801" spans="1:22" ht="43.5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 s="19">
        <f t="shared" si="77"/>
        <v>30</v>
      </c>
    </row>
    <row r="802" spans="1:22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 s="19">
        <f t="shared" si="77"/>
        <v>30</v>
      </c>
    </row>
    <row r="803" spans="1:22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 s="19">
        <f t="shared" si="77"/>
        <v>30</v>
      </c>
    </row>
    <row r="804" spans="1:22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 s="19">
        <f t="shared" si="77"/>
        <v>46.147870370368764</v>
      </c>
    </row>
    <row r="805" spans="1:22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 s="19">
        <f t="shared" si="77"/>
        <v>26.091689814813435</v>
      </c>
    </row>
    <row r="806" spans="1:22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 s="19">
        <f t="shared" si="77"/>
        <v>17.060347222221026</v>
      </c>
    </row>
    <row r="807" spans="1:22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 s="19">
        <f t="shared" si="77"/>
        <v>50.135277777779265</v>
      </c>
    </row>
    <row r="808" spans="1:22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 s="19">
        <f t="shared" si="77"/>
        <v>30</v>
      </c>
    </row>
    <row r="809" spans="1:22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 s="19">
        <f t="shared" si="77"/>
        <v>35.454733796286746</v>
      </c>
    </row>
    <row r="810" spans="1:22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 s="19">
        <f t="shared" si="77"/>
        <v>33.107106481482333</v>
      </c>
    </row>
    <row r="811" spans="1:22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2013</v>
      </c>
      <c r="V811" s="19">
        <f t="shared" si="77"/>
        <v>30</v>
      </c>
    </row>
    <row r="812" spans="1:22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 s="19">
        <f t="shared" si="77"/>
        <v>30</v>
      </c>
    </row>
    <row r="813" spans="1:22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 s="19">
        <f t="shared" si="77"/>
        <v>22.059236111112114</v>
      </c>
    </row>
    <row r="814" spans="1:22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 s="19">
        <f t="shared" si="77"/>
        <v>52.56398148147855</v>
      </c>
    </row>
    <row r="815" spans="1:22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 s="19">
        <f t="shared" si="77"/>
        <v>30</v>
      </c>
    </row>
    <row r="816" spans="1:22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 s="19">
        <f t="shared" si="77"/>
        <v>15.00971064814803</v>
      </c>
    </row>
    <row r="817" spans="1:22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 s="19">
        <f t="shared" si="77"/>
        <v>30</v>
      </c>
    </row>
    <row r="818" spans="1:22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 s="19">
        <f t="shared" si="77"/>
        <v>31.399965277778392</v>
      </c>
    </row>
    <row r="819" spans="1:22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 s="19">
        <f t="shared" si="77"/>
        <v>53.60797453703708</v>
      </c>
    </row>
    <row r="820" spans="1:22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 s="19">
        <f t="shared" si="77"/>
        <v>7.8261458333290648</v>
      </c>
    </row>
    <row r="821" spans="1:22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 s="19">
        <f t="shared" si="77"/>
        <v>9.1989120370417368</v>
      </c>
    </row>
    <row r="822" spans="1:22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 s="19">
        <f t="shared" si="77"/>
        <v>30.366412037037662</v>
      </c>
    </row>
    <row r="823" spans="1:22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 s="19">
        <f t="shared" si="77"/>
        <v>34.245312499995634</v>
      </c>
    </row>
    <row r="824" spans="1:22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 s="19">
        <f t="shared" si="77"/>
        <v>30</v>
      </c>
    </row>
    <row r="825" spans="1:22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 s="19">
        <f t="shared" si="77"/>
        <v>29.958333333335759</v>
      </c>
    </row>
    <row r="826" spans="1:22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 s="19">
        <f t="shared" si="77"/>
        <v>36.048865740740439</v>
      </c>
    </row>
    <row r="827" spans="1:22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 s="19">
        <f t="shared" si="77"/>
        <v>25</v>
      </c>
    </row>
    <row r="828" spans="1:22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 s="19">
        <f t="shared" si="77"/>
        <v>20.958333333328483</v>
      </c>
    </row>
    <row r="829" spans="1:22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 s="19">
        <f t="shared" si="77"/>
        <v>26.352233796293149</v>
      </c>
    </row>
    <row r="830" spans="1:22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 s="19">
        <f t="shared" si="77"/>
        <v>12.632615740738402</v>
      </c>
    </row>
    <row r="831" spans="1:22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 s="19">
        <f t="shared" si="77"/>
        <v>60</v>
      </c>
    </row>
    <row r="832" spans="1:22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 s="19">
        <f t="shared" si="77"/>
        <v>29.958333333328483</v>
      </c>
    </row>
    <row r="833" spans="1:22" ht="29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 s="19">
        <f t="shared" si="77"/>
        <v>30</v>
      </c>
    </row>
    <row r="834" spans="1:22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+ROUND(E834/D834*100,0)</f>
        <v>101</v>
      </c>
      <c r="P834">
        <f t="shared" si="73"/>
        <v>97.99</v>
      </c>
      <c r="Q834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2011</v>
      </c>
      <c r="V834" s="19">
        <f t="shared" si="77"/>
        <v>59.66718750000291</v>
      </c>
    </row>
    <row r="835" spans="1:22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4">
        <f t="shared" ref="S835:S898" si="80">+(((J835/60)/60)/24+DATE(1970,1,1))</f>
        <v>41718.878182870372</v>
      </c>
      <c r="T835" s="14">
        <f t="shared" ref="T835:T898" si="81">+(((I835/60)/60)/24+DATE(1970,1,1))</f>
        <v>41748.878182870372</v>
      </c>
      <c r="U835">
        <f t="shared" ref="U835:U898" si="82">+YEAR(S835)</f>
        <v>2014</v>
      </c>
      <c r="V835" s="19">
        <f t="shared" ref="V835:V898" si="83">+T835-S835</f>
        <v>30</v>
      </c>
    </row>
    <row r="836" spans="1:22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 s="19">
        <f t="shared" si="83"/>
        <v>33.343148148152977</v>
      </c>
    </row>
    <row r="837" spans="1:22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 s="19">
        <f t="shared" si="83"/>
        <v>42.667152777779847</v>
      </c>
    </row>
    <row r="838" spans="1:22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 s="19">
        <f t="shared" si="83"/>
        <v>30</v>
      </c>
    </row>
    <row r="839" spans="1:22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 s="19">
        <f t="shared" si="83"/>
        <v>30</v>
      </c>
    </row>
    <row r="840" spans="1:22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2011</v>
      </c>
      <c r="V840" s="19">
        <f t="shared" si="83"/>
        <v>30</v>
      </c>
    </row>
    <row r="841" spans="1:22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 s="19">
        <f t="shared" si="83"/>
        <v>30</v>
      </c>
    </row>
    <row r="842" spans="1:22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 s="19">
        <f t="shared" si="83"/>
        <v>30</v>
      </c>
    </row>
    <row r="843" spans="1:22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 s="19">
        <f t="shared" si="83"/>
        <v>30.041666666664241</v>
      </c>
    </row>
    <row r="844" spans="1:22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 s="19">
        <f t="shared" si="83"/>
        <v>34.573576388887886</v>
      </c>
    </row>
    <row r="845" spans="1:22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 s="19">
        <f t="shared" si="83"/>
        <v>17.075462962959136</v>
      </c>
    </row>
    <row r="846" spans="1:22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 s="19">
        <f t="shared" si="83"/>
        <v>38.523009259261016</v>
      </c>
    </row>
    <row r="847" spans="1:22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 s="19">
        <f t="shared" si="83"/>
        <v>39.960000000006403</v>
      </c>
    </row>
    <row r="848" spans="1:22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 s="19">
        <f t="shared" si="83"/>
        <v>14.191493055557657</v>
      </c>
    </row>
    <row r="849" spans="1:22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 s="19">
        <f t="shared" si="83"/>
        <v>30</v>
      </c>
    </row>
    <row r="850" spans="1:22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 s="19">
        <f t="shared" si="83"/>
        <v>30</v>
      </c>
    </row>
    <row r="851" spans="1:22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 s="19">
        <f t="shared" si="83"/>
        <v>27.958333333335759</v>
      </c>
    </row>
    <row r="852" spans="1:22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 s="19">
        <f t="shared" si="83"/>
        <v>32.379895833328192</v>
      </c>
    </row>
    <row r="853" spans="1:22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 s="19">
        <f t="shared" si="83"/>
        <v>59.942673611119972</v>
      </c>
    </row>
    <row r="854" spans="1:22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 s="19">
        <f t="shared" si="83"/>
        <v>11.069502314814599</v>
      </c>
    </row>
    <row r="855" spans="1:22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 s="19">
        <f t="shared" si="83"/>
        <v>30</v>
      </c>
    </row>
    <row r="856" spans="1:22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 s="19">
        <f t="shared" si="83"/>
        <v>30</v>
      </c>
    </row>
    <row r="857" spans="1:22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 s="19">
        <f t="shared" si="83"/>
        <v>30</v>
      </c>
    </row>
    <row r="858" spans="1:22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 s="19">
        <f t="shared" si="83"/>
        <v>59.479675925933407</v>
      </c>
    </row>
    <row r="859" spans="1:22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 s="19">
        <f t="shared" si="83"/>
        <v>42.041666666671517</v>
      </c>
    </row>
    <row r="860" spans="1:22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 s="19">
        <f t="shared" si="83"/>
        <v>30.212060185185692</v>
      </c>
    </row>
    <row r="861" spans="1:22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 s="19">
        <f t="shared" si="83"/>
        <v>30.17976851851563</v>
      </c>
    </row>
    <row r="862" spans="1:22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 s="19">
        <f t="shared" si="83"/>
        <v>30.041666666664241</v>
      </c>
    </row>
    <row r="863" spans="1:22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 s="19">
        <f t="shared" si="83"/>
        <v>30</v>
      </c>
    </row>
    <row r="864" spans="1:22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 s="19">
        <f t="shared" si="83"/>
        <v>30.041666666671517</v>
      </c>
    </row>
    <row r="865" spans="1:22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 s="19">
        <f t="shared" si="83"/>
        <v>30</v>
      </c>
    </row>
    <row r="866" spans="1:22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 s="19">
        <f t="shared" si="83"/>
        <v>22.309050925927295</v>
      </c>
    </row>
    <row r="867" spans="1:22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2012</v>
      </c>
      <c r="V867" s="19">
        <f t="shared" si="83"/>
        <v>60</v>
      </c>
    </row>
    <row r="868" spans="1:22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 s="19">
        <f t="shared" si="83"/>
        <v>37.9940046296324</v>
      </c>
    </row>
    <row r="869" spans="1:22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 s="19">
        <f t="shared" si="83"/>
        <v>60.102245370369928</v>
      </c>
    </row>
    <row r="870" spans="1:22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2013</v>
      </c>
      <c r="V870" s="19">
        <f t="shared" si="83"/>
        <v>30</v>
      </c>
    </row>
    <row r="871" spans="1:22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 s="19">
        <f t="shared" si="83"/>
        <v>29.958333333328483</v>
      </c>
    </row>
    <row r="872" spans="1:22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 s="19">
        <f t="shared" si="83"/>
        <v>30</v>
      </c>
    </row>
    <row r="873" spans="1:22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 s="19">
        <f t="shared" si="83"/>
        <v>30.041666666664241</v>
      </c>
    </row>
    <row r="874" spans="1:22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 s="19">
        <f t="shared" si="83"/>
        <v>45</v>
      </c>
    </row>
    <row r="875" spans="1:22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 s="19">
        <f t="shared" si="83"/>
        <v>40.041666666664241</v>
      </c>
    </row>
    <row r="876" spans="1:22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 s="19">
        <f t="shared" si="83"/>
        <v>30</v>
      </c>
    </row>
    <row r="877" spans="1:22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 s="19">
        <f t="shared" si="83"/>
        <v>20</v>
      </c>
    </row>
    <row r="878" spans="1:22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 s="19">
        <f t="shared" si="83"/>
        <v>33</v>
      </c>
    </row>
    <row r="879" spans="1:22" ht="43.5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 s="19">
        <f t="shared" si="83"/>
        <v>30</v>
      </c>
    </row>
    <row r="880" spans="1:22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 s="19">
        <f t="shared" si="83"/>
        <v>30</v>
      </c>
    </row>
    <row r="881" spans="1:22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 s="19">
        <f t="shared" si="83"/>
        <v>21</v>
      </c>
    </row>
    <row r="882" spans="1:22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 s="19">
        <f t="shared" si="83"/>
        <v>33</v>
      </c>
    </row>
    <row r="883" spans="1:22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2011</v>
      </c>
      <c r="V883" s="19">
        <f t="shared" si="83"/>
        <v>45</v>
      </c>
    </row>
    <row r="884" spans="1:22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 s="19">
        <f t="shared" si="83"/>
        <v>33</v>
      </c>
    </row>
    <row r="885" spans="1:22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 s="19">
        <f t="shared" si="83"/>
        <v>60</v>
      </c>
    </row>
    <row r="886" spans="1:22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 s="19">
        <f t="shared" si="83"/>
        <v>59.302245370374294</v>
      </c>
    </row>
    <row r="887" spans="1:22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 s="19">
        <f t="shared" si="83"/>
        <v>21</v>
      </c>
    </row>
    <row r="888" spans="1:22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 s="19">
        <f t="shared" si="83"/>
        <v>25</v>
      </c>
    </row>
    <row r="889" spans="1:22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 s="19">
        <f t="shared" si="83"/>
        <v>30</v>
      </c>
    </row>
    <row r="890" spans="1:22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 s="19">
        <f t="shared" si="83"/>
        <v>35.496701388889051</v>
      </c>
    </row>
    <row r="891" spans="1:22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 s="19">
        <f t="shared" si="83"/>
        <v>30</v>
      </c>
    </row>
    <row r="892" spans="1:22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 s="19">
        <f t="shared" si="83"/>
        <v>30.041666666664241</v>
      </c>
    </row>
    <row r="893" spans="1:22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 s="19">
        <f t="shared" si="83"/>
        <v>30</v>
      </c>
    </row>
    <row r="894" spans="1:22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 s="19">
        <f t="shared" si="83"/>
        <v>86.966631944444089</v>
      </c>
    </row>
    <row r="895" spans="1:22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 s="19">
        <f t="shared" si="83"/>
        <v>29.958333333335759</v>
      </c>
    </row>
    <row r="896" spans="1:22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 s="19">
        <f t="shared" si="83"/>
        <v>30</v>
      </c>
    </row>
    <row r="897" spans="1:22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 s="19">
        <f t="shared" si="83"/>
        <v>45</v>
      </c>
    </row>
    <row r="898" spans="1:22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+ROUND(E898/D898*100,0)</f>
        <v>40</v>
      </c>
      <c r="P898">
        <f t="shared" si="79"/>
        <v>44.44</v>
      </c>
      <c r="Q898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 s="19">
        <f t="shared" si="83"/>
        <v>25.29368055555824</v>
      </c>
    </row>
    <row r="899" spans="1:22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4">
        <f t="shared" ref="S899:S962" si="86">+(((J899/60)/60)/24+DATE(1970,1,1))</f>
        <v>41211.688750000001</v>
      </c>
      <c r="T899" s="14">
        <f t="shared" ref="T899:T962" si="87">+(((I899/60)/60)/24+DATE(1970,1,1))</f>
        <v>41241.730416666665</v>
      </c>
      <c r="U899">
        <f t="shared" ref="U899:U962" si="88">+YEAR(S899)</f>
        <v>2012</v>
      </c>
      <c r="V899" s="19">
        <f t="shared" ref="V899:V962" si="89">+T899-S899</f>
        <v>30.041666666664241</v>
      </c>
    </row>
    <row r="900" spans="1:22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  <c r="V900" s="19">
        <f t="shared" si="89"/>
        <v>45</v>
      </c>
    </row>
    <row r="901" spans="1:22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 s="19">
        <f t="shared" si="89"/>
        <v>45</v>
      </c>
    </row>
    <row r="902" spans="1:22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 s="19">
        <f t="shared" si="89"/>
        <v>29.958333333328483</v>
      </c>
    </row>
    <row r="903" spans="1:22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 s="19">
        <f t="shared" si="89"/>
        <v>45.987800925926422</v>
      </c>
    </row>
    <row r="904" spans="1:22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 s="19">
        <f t="shared" si="89"/>
        <v>51.680300925931078</v>
      </c>
    </row>
    <row r="905" spans="1:22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 s="19">
        <f t="shared" si="89"/>
        <v>25.304629629630654</v>
      </c>
    </row>
    <row r="906" spans="1:22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  <c r="V906" s="19">
        <f t="shared" si="89"/>
        <v>30</v>
      </c>
    </row>
    <row r="907" spans="1:22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  <c r="V907" s="19">
        <f t="shared" si="89"/>
        <v>60</v>
      </c>
    </row>
    <row r="908" spans="1:22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 s="19">
        <f t="shared" si="89"/>
        <v>29.958333333335759</v>
      </c>
    </row>
    <row r="909" spans="1:22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 s="19">
        <f t="shared" si="89"/>
        <v>30</v>
      </c>
    </row>
    <row r="910" spans="1:22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 s="19">
        <f t="shared" si="89"/>
        <v>45.406076388891961</v>
      </c>
    </row>
    <row r="911" spans="1:22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 s="19">
        <f t="shared" si="89"/>
        <v>31.476388888884685</v>
      </c>
    </row>
    <row r="912" spans="1:22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 s="19">
        <f t="shared" si="89"/>
        <v>60</v>
      </c>
    </row>
    <row r="913" spans="1:22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 s="19">
        <f t="shared" si="89"/>
        <v>21</v>
      </c>
    </row>
    <row r="914" spans="1:22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 s="19">
        <f t="shared" si="89"/>
        <v>60.041666666664241</v>
      </c>
    </row>
    <row r="915" spans="1:22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 s="19">
        <f t="shared" si="89"/>
        <v>30</v>
      </c>
    </row>
    <row r="916" spans="1:22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 s="19">
        <f t="shared" si="89"/>
        <v>30</v>
      </c>
    </row>
    <row r="917" spans="1:22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 s="19">
        <f t="shared" si="89"/>
        <v>31.528078703704523</v>
      </c>
    </row>
    <row r="918" spans="1:22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 s="19">
        <f t="shared" si="89"/>
        <v>38.354930555557075</v>
      </c>
    </row>
    <row r="919" spans="1:22" ht="43.5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 s="19">
        <f t="shared" si="89"/>
        <v>31.160532407404389</v>
      </c>
    </row>
    <row r="920" spans="1:22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 s="19">
        <f t="shared" si="89"/>
        <v>30.041666666664241</v>
      </c>
    </row>
    <row r="921" spans="1:22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 s="19">
        <f t="shared" si="89"/>
        <v>35</v>
      </c>
    </row>
    <row r="922" spans="1:22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 s="19">
        <f t="shared" si="89"/>
        <v>30.041666666664241</v>
      </c>
    </row>
    <row r="923" spans="1:22" ht="43.5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 s="19">
        <f t="shared" si="89"/>
        <v>42.041666666671517</v>
      </c>
    </row>
    <row r="924" spans="1:22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 s="19">
        <f t="shared" si="89"/>
        <v>35</v>
      </c>
    </row>
    <row r="925" spans="1:22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 s="19">
        <f t="shared" si="89"/>
        <v>30.041666666671517</v>
      </c>
    </row>
    <row r="926" spans="1:22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 s="19">
        <f t="shared" si="89"/>
        <v>30</v>
      </c>
    </row>
    <row r="927" spans="1:22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 s="19">
        <f t="shared" si="89"/>
        <v>30.041666666664241</v>
      </c>
    </row>
    <row r="928" spans="1:22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 s="19">
        <f t="shared" si="89"/>
        <v>29.924421296294895</v>
      </c>
    </row>
    <row r="929" spans="1:22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 s="19">
        <f t="shared" si="89"/>
        <v>30</v>
      </c>
    </row>
    <row r="930" spans="1:22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 s="19">
        <f t="shared" si="89"/>
        <v>50.137581018519995</v>
      </c>
    </row>
    <row r="931" spans="1:22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 s="19">
        <f t="shared" si="89"/>
        <v>29.958333333335759</v>
      </c>
    </row>
    <row r="932" spans="1:22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 s="19">
        <f t="shared" si="89"/>
        <v>41.981643518520286</v>
      </c>
    </row>
    <row r="933" spans="1:22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 s="19">
        <f t="shared" si="89"/>
        <v>34.556689814809943</v>
      </c>
    </row>
    <row r="934" spans="1:22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 s="19">
        <f t="shared" si="89"/>
        <v>44.958333333335759</v>
      </c>
    </row>
    <row r="935" spans="1:22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 s="19">
        <f t="shared" si="89"/>
        <v>60</v>
      </c>
    </row>
    <row r="936" spans="1:22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 s="19">
        <f t="shared" si="89"/>
        <v>29.51291666666657</v>
      </c>
    </row>
    <row r="937" spans="1:22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  <c r="V937" s="19">
        <f t="shared" si="89"/>
        <v>30</v>
      </c>
    </row>
    <row r="938" spans="1:22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  <c r="V938" s="19">
        <f t="shared" si="89"/>
        <v>43.809155092596484</v>
      </c>
    </row>
    <row r="939" spans="1:22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 s="19">
        <f t="shared" si="89"/>
        <v>30.041666666671517</v>
      </c>
    </row>
    <row r="940" spans="1:22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 s="19">
        <f t="shared" si="89"/>
        <v>30</v>
      </c>
    </row>
    <row r="941" spans="1:22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 s="19">
        <f t="shared" si="89"/>
        <v>39.068773148144828</v>
      </c>
    </row>
    <row r="942" spans="1:22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 s="19">
        <f t="shared" si="89"/>
        <v>45</v>
      </c>
    </row>
    <row r="943" spans="1:22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 s="19">
        <f t="shared" si="89"/>
        <v>30</v>
      </c>
    </row>
    <row r="944" spans="1:22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 s="19">
        <f t="shared" si="89"/>
        <v>36</v>
      </c>
    </row>
    <row r="945" spans="1:22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 s="19">
        <f t="shared" si="89"/>
        <v>30.041666666656965</v>
      </c>
    </row>
    <row r="946" spans="1:22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 s="19">
        <f t="shared" si="89"/>
        <v>33.999421296291985</v>
      </c>
    </row>
    <row r="947" spans="1:22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  <c r="V947" s="19">
        <f t="shared" si="89"/>
        <v>52.126319444440014</v>
      </c>
    </row>
    <row r="948" spans="1:22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 s="19">
        <f t="shared" si="89"/>
        <v>30</v>
      </c>
    </row>
    <row r="949" spans="1:22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 s="19">
        <f t="shared" si="89"/>
        <v>60</v>
      </c>
    </row>
    <row r="950" spans="1:22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 s="19">
        <f t="shared" si="89"/>
        <v>30</v>
      </c>
    </row>
    <row r="951" spans="1:22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  <c r="V951" s="19">
        <f t="shared" si="89"/>
        <v>60</v>
      </c>
    </row>
    <row r="952" spans="1:22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  <c r="V952" s="19">
        <f t="shared" si="89"/>
        <v>30</v>
      </c>
    </row>
    <row r="953" spans="1:22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 s="19">
        <f t="shared" si="89"/>
        <v>45</v>
      </c>
    </row>
    <row r="954" spans="1:22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 s="19">
        <f t="shared" si="89"/>
        <v>30.041666666664241</v>
      </c>
    </row>
    <row r="955" spans="1:22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  <c r="V955" s="19">
        <f t="shared" si="89"/>
        <v>30</v>
      </c>
    </row>
    <row r="956" spans="1:22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 s="19">
        <f t="shared" si="89"/>
        <v>42</v>
      </c>
    </row>
    <row r="957" spans="1:22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 s="19">
        <f t="shared" si="89"/>
        <v>40</v>
      </c>
    </row>
    <row r="958" spans="1:22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 s="19">
        <f t="shared" si="89"/>
        <v>59.958333333328483</v>
      </c>
    </row>
    <row r="959" spans="1:22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 s="19">
        <f t="shared" si="89"/>
        <v>31.041666666656965</v>
      </c>
    </row>
    <row r="960" spans="1:22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 s="19">
        <f t="shared" si="89"/>
        <v>21.404826388890797</v>
      </c>
    </row>
    <row r="961" spans="1:22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  <c r="V961" s="19">
        <f t="shared" si="89"/>
        <v>30</v>
      </c>
    </row>
    <row r="962" spans="1:22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+ROUND(E962/D962*100,0)</f>
        <v>46</v>
      </c>
      <c r="P962">
        <f t="shared" si="85"/>
        <v>136.46</v>
      </c>
      <c r="Q962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 s="19">
        <f t="shared" si="89"/>
        <v>41.958333333328483</v>
      </c>
    </row>
    <row r="963" spans="1:22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4">
        <f t="shared" ref="S963:S1026" si="92">+(((J963/60)/60)/24+DATE(1970,1,1))</f>
        <v>42740.693692129629</v>
      </c>
      <c r="T963" s="14">
        <f t="shared" ref="T963:T1026" si="93">+(((I963/60)/60)/24+DATE(1970,1,1))</f>
        <v>42786.791666666672</v>
      </c>
      <c r="U963">
        <f t="shared" ref="U963:U1026" si="94">+YEAR(S963)</f>
        <v>2017</v>
      </c>
      <c r="V963" s="19">
        <f t="shared" ref="V963:V1026" si="95">+T963-S963</f>
        <v>46.097974537042319</v>
      </c>
    </row>
    <row r="964" spans="1:22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 s="19">
        <f t="shared" si="95"/>
        <v>38</v>
      </c>
    </row>
    <row r="965" spans="1:22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 s="19">
        <f t="shared" si="95"/>
        <v>35</v>
      </c>
    </row>
    <row r="966" spans="1:22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 s="19">
        <f t="shared" si="95"/>
        <v>40</v>
      </c>
    </row>
    <row r="967" spans="1:22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 s="19">
        <f t="shared" si="95"/>
        <v>32.149236111115897</v>
      </c>
    </row>
    <row r="968" spans="1:22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 s="19">
        <f t="shared" si="95"/>
        <v>30</v>
      </c>
    </row>
    <row r="969" spans="1:22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 s="19">
        <f t="shared" si="95"/>
        <v>59.958333333335759</v>
      </c>
    </row>
    <row r="970" spans="1:22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 s="19">
        <f t="shared" si="95"/>
        <v>30</v>
      </c>
    </row>
    <row r="971" spans="1:22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 s="19">
        <f t="shared" si="95"/>
        <v>33</v>
      </c>
    </row>
    <row r="972" spans="1:22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2016</v>
      </c>
      <c r="V972" s="19">
        <f t="shared" si="95"/>
        <v>36.987118055556493</v>
      </c>
    </row>
    <row r="973" spans="1:22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 s="19">
        <f t="shared" si="95"/>
        <v>45</v>
      </c>
    </row>
    <row r="974" spans="1:22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 s="19">
        <f t="shared" si="95"/>
        <v>29.425254629633855</v>
      </c>
    </row>
    <row r="975" spans="1:22" ht="43.5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 s="19">
        <f t="shared" si="95"/>
        <v>60.041666666671517</v>
      </c>
    </row>
    <row r="976" spans="1:22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 s="19">
        <f t="shared" si="95"/>
        <v>29.958333333335759</v>
      </c>
    </row>
    <row r="977" spans="1:22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 s="19">
        <f t="shared" si="95"/>
        <v>60</v>
      </c>
    </row>
    <row r="978" spans="1:22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 s="19">
        <f t="shared" si="95"/>
        <v>45</v>
      </c>
    </row>
    <row r="979" spans="1:22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 s="19">
        <f t="shared" si="95"/>
        <v>30</v>
      </c>
    </row>
    <row r="980" spans="1:22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 s="19">
        <f t="shared" si="95"/>
        <v>30</v>
      </c>
    </row>
    <row r="981" spans="1:22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 s="19">
        <f t="shared" si="95"/>
        <v>35.373981481490773</v>
      </c>
    </row>
    <row r="982" spans="1:22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 s="19">
        <f t="shared" si="95"/>
        <v>45.041666666671517</v>
      </c>
    </row>
    <row r="983" spans="1:22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 s="19">
        <f t="shared" si="95"/>
        <v>30</v>
      </c>
    </row>
    <row r="984" spans="1:22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 s="19">
        <f t="shared" si="95"/>
        <v>30</v>
      </c>
    </row>
    <row r="985" spans="1:22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 s="19">
        <f t="shared" si="95"/>
        <v>31.203182870369346</v>
      </c>
    </row>
    <row r="986" spans="1:22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 s="19">
        <f t="shared" si="95"/>
        <v>29.958333333343035</v>
      </c>
    </row>
    <row r="987" spans="1:22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 s="19">
        <f t="shared" si="95"/>
        <v>29.990624999991269</v>
      </c>
    </row>
    <row r="988" spans="1:22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>
        <f t="shared" si="94"/>
        <v>2015</v>
      </c>
      <c r="V988" s="19">
        <f t="shared" si="95"/>
        <v>54.232638888890506</v>
      </c>
    </row>
    <row r="989" spans="1:22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 s="19">
        <f t="shared" si="95"/>
        <v>40</v>
      </c>
    </row>
    <row r="990" spans="1:22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 s="19">
        <f t="shared" si="95"/>
        <v>30</v>
      </c>
    </row>
    <row r="991" spans="1:22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 s="19">
        <f t="shared" si="95"/>
        <v>30</v>
      </c>
    </row>
    <row r="992" spans="1:22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 s="19">
        <f t="shared" si="95"/>
        <v>30</v>
      </c>
    </row>
    <row r="993" spans="1:22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 s="19">
        <f t="shared" si="95"/>
        <v>25.02861111110542</v>
      </c>
    </row>
    <row r="994" spans="1:22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 s="19">
        <f t="shared" si="95"/>
        <v>59.958333333335759</v>
      </c>
    </row>
    <row r="995" spans="1:22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 s="19">
        <f t="shared" si="95"/>
        <v>33.243425925917109</v>
      </c>
    </row>
    <row r="996" spans="1:22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 s="19">
        <f t="shared" si="95"/>
        <v>52.694560185183946</v>
      </c>
    </row>
    <row r="997" spans="1:22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 s="19">
        <f t="shared" si="95"/>
        <v>24.725925925929914</v>
      </c>
    </row>
    <row r="998" spans="1:22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 s="19">
        <f t="shared" si="95"/>
        <v>29.777314814818965</v>
      </c>
    </row>
    <row r="999" spans="1:22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 s="19">
        <f t="shared" si="95"/>
        <v>30.041666666664241</v>
      </c>
    </row>
    <row r="1000" spans="1:22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 s="19">
        <f t="shared" si="95"/>
        <v>45.041666666664241</v>
      </c>
    </row>
    <row r="1001" spans="1:22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 s="19">
        <f t="shared" si="95"/>
        <v>30.035069444442343</v>
      </c>
    </row>
    <row r="1002" spans="1:22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 s="19">
        <f t="shared" si="95"/>
        <v>59.958333333328483</v>
      </c>
    </row>
    <row r="1003" spans="1:22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2016</v>
      </c>
      <c r="V1003" s="19">
        <f t="shared" si="95"/>
        <v>45</v>
      </c>
    </row>
    <row r="1004" spans="1:22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 s="19">
        <f t="shared" si="95"/>
        <v>29.565115740741021</v>
      </c>
    </row>
    <row r="1005" spans="1:22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 s="19">
        <f t="shared" si="95"/>
        <v>29.958333333335759</v>
      </c>
    </row>
    <row r="1006" spans="1:22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 s="19">
        <f t="shared" si="95"/>
        <v>30</v>
      </c>
    </row>
    <row r="1007" spans="1:22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 s="19">
        <f t="shared" si="95"/>
        <v>31</v>
      </c>
    </row>
    <row r="1008" spans="1:22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 s="19">
        <f t="shared" si="95"/>
        <v>8.2591203703705105</v>
      </c>
    </row>
    <row r="1009" spans="1:22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 s="19">
        <f t="shared" si="95"/>
        <v>42.041666666664241</v>
      </c>
    </row>
    <row r="1010" spans="1:22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 s="19">
        <f t="shared" si="95"/>
        <v>30</v>
      </c>
    </row>
    <row r="1011" spans="1:22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 s="19">
        <f t="shared" si="95"/>
        <v>30</v>
      </c>
    </row>
    <row r="1012" spans="1:22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 s="19">
        <f t="shared" si="95"/>
        <v>56.294884259259561</v>
      </c>
    </row>
    <row r="1013" spans="1:22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 s="19">
        <f t="shared" si="95"/>
        <v>45</v>
      </c>
    </row>
    <row r="1014" spans="1:22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2016</v>
      </c>
      <c r="V1014" s="19">
        <f t="shared" si="95"/>
        <v>45</v>
      </c>
    </row>
    <row r="1015" spans="1:22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 s="19">
        <f t="shared" si="95"/>
        <v>27.999351851845859</v>
      </c>
    </row>
    <row r="1016" spans="1:22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2014</v>
      </c>
      <c r="V1016" s="19">
        <f t="shared" si="95"/>
        <v>50</v>
      </c>
    </row>
    <row r="1017" spans="1:22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 s="19">
        <f t="shared" si="95"/>
        <v>30.041666666656965</v>
      </c>
    </row>
    <row r="1018" spans="1:22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 s="19">
        <f t="shared" si="95"/>
        <v>44.958333333328483</v>
      </c>
    </row>
    <row r="1019" spans="1:22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 s="19">
        <f t="shared" si="95"/>
        <v>40.041666666664241</v>
      </c>
    </row>
    <row r="1020" spans="1:22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 s="19">
        <f t="shared" si="95"/>
        <v>30</v>
      </c>
    </row>
    <row r="1021" spans="1:22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 s="19">
        <f t="shared" si="95"/>
        <v>30</v>
      </c>
    </row>
    <row r="1022" spans="1:22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 s="19">
        <f t="shared" si="95"/>
        <v>29.96309027778625</v>
      </c>
    </row>
    <row r="1023" spans="1:22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 s="19">
        <f t="shared" si="95"/>
        <v>22.914687500000582</v>
      </c>
    </row>
    <row r="1024" spans="1:22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 s="19">
        <f t="shared" si="95"/>
        <v>30</v>
      </c>
    </row>
    <row r="1025" spans="1:22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 s="19">
        <f t="shared" si="95"/>
        <v>30</v>
      </c>
    </row>
    <row r="1026" spans="1:22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+ROUND(E1026/D1026*100,0)</f>
        <v>119</v>
      </c>
      <c r="P1026">
        <f t="shared" si="91"/>
        <v>388.98</v>
      </c>
      <c r="Q1026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 s="19">
        <f t="shared" si="95"/>
        <v>30</v>
      </c>
    </row>
    <row r="1027" spans="1:22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4">
        <f t="shared" ref="S1027:S1090" si="98">+(((J1027/60)/60)/24+DATE(1970,1,1))</f>
        <v>42049.833761574075</v>
      </c>
      <c r="T1027" s="14">
        <f t="shared" ref="T1027:T1090" si="99">+(((I1027/60)/60)/24+DATE(1970,1,1))</f>
        <v>42079.792094907403</v>
      </c>
      <c r="U1027">
        <f t="shared" ref="U1027:U1090" si="100">+YEAR(S1027)</f>
        <v>2015</v>
      </c>
      <c r="V1027" s="19">
        <f t="shared" ref="V1027:V1090" si="101">+T1027-S1027</f>
        <v>29.958333333328483</v>
      </c>
    </row>
    <row r="1028" spans="1:22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 s="19">
        <f t="shared" si="101"/>
        <v>33.958333333335759</v>
      </c>
    </row>
    <row r="1029" spans="1:22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 s="19">
        <f t="shared" si="101"/>
        <v>30</v>
      </c>
    </row>
    <row r="1030" spans="1:22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 s="19">
        <f t="shared" si="101"/>
        <v>45.205960648141627</v>
      </c>
    </row>
    <row r="1031" spans="1:22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 s="19">
        <f t="shared" si="101"/>
        <v>54.204085648147156</v>
      </c>
    </row>
    <row r="1032" spans="1:22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 s="19">
        <f t="shared" si="101"/>
        <v>14</v>
      </c>
    </row>
    <row r="1033" spans="1:22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 s="19">
        <f t="shared" si="101"/>
        <v>30</v>
      </c>
    </row>
    <row r="1034" spans="1:22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 s="19">
        <f t="shared" si="101"/>
        <v>30</v>
      </c>
    </row>
    <row r="1035" spans="1:22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 s="19">
        <f t="shared" si="101"/>
        <v>28</v>
      </c>
    </row>
    <row r="1036" spans="1:22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 s="19">
        <f t="shared" si="101"/>
        <v>31.999259259260725</v>
      </c>
    </row>
    <row r="1037" spans="1:22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 s="19">
        <f t="shared" si="101"/>
        <v>30</v>
      </c>
    </row>
    <row r="1038" spans="1:22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2012</v>
      </c>
      <c r="V1038" s="19">
        <f t="shared" si="101"/>
        <v>31.884375000001455</v>
      </c>
    </row>
    <row r="1039" spans="1:22" ht="43.5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 s="19">
        <f t="shared" si="101"/>
        <v>22.385856481472729</v>
      </c>
    </row>
    <row r="1040" spans="1:22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 s="19">
        <f t="shared" si="101"/>
        <v>29.958333333328483</v>
      </c>
    </row>
    <row r="1041" spans="1:22" ht="43.5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 s="19">
        <f t="shared" si="101"/>
        <v>25.223310185181617</v>
      </c>
    </row>
    <row r="1042" spans="1:22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 s="19">
        <f t="shared" si="101"/>
        <v>30</v>
      </c>
    </row>
    <row r="1043" spans="1:22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 s="19">
        <f t="shared" si="101"/>
        <v>20</v>
      </c>
    </row>
    <row r="1044" spans="1:22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 s="19">
        <f t="shared" si="101"/>
        <v>42.720509259255778</v>
      </c>
    </row>
    <row r="1045" spans="1:22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 s="19">
        <f t="shared" si="101"/>
        <v>30</v>
      </c>
    </row>
    <row r="1046" spans="1:22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 s="19">
        <f t="shared" si="101"/>
        <v>56.926145833334886</v>
      </c>
    </row>
    <row r="1047" spans="1:22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 s="19">
        <f t="shared" si="101"/>
        <v>30</v>
      </c>
    </row>
    <row r="1048" spans="1:22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 s="19">
        <f t="shared" si="101"/>
        <v>45</v>
      </c>
    </row>
    <row r="1049" spans="1:22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 s="19">
        <f t="shared" si="101"/>
        <v>30.041666666671517</v>
      </c>
    </row>
    <row r="1050" spans="1:22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 s="19">
        <f t="shared" si="101"/>
        <v>40</v>
      </c>
    </row>
    <row r="1051" spans="1:22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 s="19">
        <f t="shared" si="101"/>
        <v>30</v>
      </c>
    </row>
    <row r="1052" spans="1:22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 s="19">
        <f t="shared" si="101"/>
        <v>30</v>
      </c>
    </row>
    <row r="1053" spans="1:22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 s="19">
        <f t="shared" si="101"/>
        <v>28</v>
      </c>
    </row>
    <row r="1054" spans="1:22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 s="19">
        <f t="shared" si="101"/>
        <v>44.04218750000291</v>
      </c>
    </row>
    <row r="1055" spans="1:22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 s="19">
        <f t="shared" si="101"/>
        <v>25</v>
      </c>
    </row>
    <row r="1056" spans="1:22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 s="19">
        <f t="shared" si="101"/>
        <v>30.064826388887013</v>
      </c>
    </row>
    <row r="1057" spans="1:22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 s="19">
        <f t="shared" si="101"/>
        <v>30</v>
      </c>
    </row>
    <row r="1058" spans="1:22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 s="19">
        <f t="shared" si="101"/>
        <v>59.958333333343035</v>
      </c>
    </row>
    <row r="1059" spans="1:22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 s="19">
        <f t="shared" si="101"/>
        <v>30.041666666671517</v>
      </c>
    </row>
    <row r="1060" spans="1:22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 s="19">
        <f t="shared" si="101"/>
        <v>41.099039351851388</v>
      </c>
    </row>
    <row r="1061" spans="1:22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 s="19">
        <f t="shared" si="101"/>
        <v>29.958333333335759</v>
      </c>
    </row>
    <row r="1062" spans="1:22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 s="19">
        <f t="shared" si="101"/>
        <v>30</v>
      </c>
    </row>
    <row r="1063" spans="1:22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 s="19">
        <f t="shared" si="101"/>
        <v>59.764953703706851</v>
      </c>
    </row>
    <row r="1064" spans="1:22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 s="19">
        <f t="shared" si="101"/>
        <v>7</v>
      </c>
    </row>
    <row r="1065" spans="1:22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 s="19">
        <f t="shared" si="101"/>
        <v>30</v>
      </c>
    </row>
    <row r="1066" spans="1:22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 s="19">
        <f t="shared" si="101"/>
        <v>45</v>
      </c>
    </row>
    <row r="1067" spans="1:22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 s="19">
        <f t="shared" si="101"/>
        <v>28</v>
      </c>
    </row>
    <row r="1068" spans="1:22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 s="19">
        <f t="shared" si="101"/>
        <v>45</v>
      </c>
    </row>
    <row r="1069" spans="1:22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 s="19">
        <f t="shared" si="101"/>
        <v>30</v>
      </c>
    </row>
    <row r="1070" spans="1:22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 s="19">
        <f t="shared" si="101"/>
        <v>29.958333333343035</v>
      </c>
    </row>
    <row r="1071" spans="1:22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 s="19">
        <f t="shared" si="101"/>
        <v>32.041666666671517</v>
      </c>
    </row>
    <row r="1072" spans="1:22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 s="19">
        <f t="shared" si="101"/>
        <v>20</v>
      </c>
    </row>
    <row r="1073" spans="1:22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 s="19">
        <f t="shared" si="101"/>
        <v>30.041666666671517</v>
      </c>
    </row>
    <row r="1074" spans="1:22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 s="19">
        <f t="shared" si="101"/>
        <v>30</v>
      </c>
    </row>
    <row r="1075" spans="1:22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 s="19">
        <f t="shared" si="101"/>
        <v>30</v>
      </c>
    </row>
    <row r="1076" spans="1:22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2013</v>
      </c>
      <c r="V1076" s="19">
        <f t="shared" si="101"/>
        <v>30</v>
      </c>
    </row>
    <row r="1077" spans="1:22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 s="19">
        <f t="shared" si="101"/>
        <v>30</v>
      </c>
    </row>
    <row r="1078" spans="1:22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 s="19">
        <f t="shared" si="101"/>
        <v>55</v>
      </c>
    </row>
    <row r="1079" spans="1:22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2015</v>
      </c>
      <c r="V1079" s="19">
        <f t="shared" si="101"/>
        <v>30</v>
      </c>
    </row>
    <row r="1080" spans="1:22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 s="19">
        <f t="shared" si="101"/>
        <v>45</v>
      </c>
    </row>
    <row r="1081" spans="1:22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 s="19">
        <f t="shared" si="101"/>
        <v>25</v>
      </c>
    </row>
    <row r="1082" spans="1:22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 s="19">
        <f t="shared" si="101"/>
        <v>30</v>
      </c>
    </row>
    <row r="1083" spans="1:22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2014</v>
      </c>
      <c r="V1083" s="19">
        <f t="shared" si="101"/>
        <v>30</v>
      </c>
    </row>
    <row r="1084" spans="1:22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 s="19">
        <f t="shared" si="101"/>
        <v>30</v>
      </c>
    </row>
    <row r="1085" spans="1:22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 s="19">
        <f t="shared" si="101"/>
        <v>60</v>
      </c>
    </row>
    <row r="1086" spans="1:22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 s="19">
        <f t="shared" si="101"/>
        <v>30</v>
      </c>
    </row>
    <row r="1087" spans="1:22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 s="19">
        <f t="shared" si="101"/>
        <v>29.958333333335759</v>
      </c>
    </row>
    <row r="1088" spans="1:22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 s="19">
        <f t="shared" si="101"/>
        <v>30</v>
      </c>
    </row>
    <row r="1089" spans="1:22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 s="19">
        <f t="shared" si="101"/>
        <v>30</v>
      </c>
    </row>
    <row r="1090" spans="1:22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+ROUND(E1090/D1090*100,0)</f>
        <v>14</v>
      </c>
      <c r="P1090">
        <f t="shared" si="97"/>
        <v>43.42</v>
      </c>
      <c r="Q109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 s="19">
        <f t="shared" si="101"/>
        <v>30</v>
      </c>
    </row>
    <row r="1091" spans="1:22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4">
        <f t="shared" ref="S1091:S1154" si="104">+(((J1091/60)/60)/24+DATE(1970,1,1))</f>
        <v>42151.189525462964</v>
      </c>
      <c r="T1091" s="14">
        <f t="shared" ref="T1091:T1154" si="105">+(((I1091/60)/60)/24+DATE(1970,1,1))</f>
        <v>42181.189525462964</v>
      </c>
      <c r="U1091">
        <f t="shared" ref="U1091:U1154" si="106">+YEAR(S1091)</f>
        <v>2015</v>
      </c>
      <c r="V1091" s="19">
        <f t="shared" ref="V1091:V1154" si="107">+T1091-S1091</f>
        <v>30</v>
      </c>
    </row>
    <row r="1092" spans="1:22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 s="19">
        <f t="shared" si="107"/>
        <v>30</v>
      </c>
    </row>
    <row r="1093" spans="1:22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 s="19">
        <f t="shared" si="107"/>
        <v>29.958333333328483</v>
      </c>
    </row>
    <row r="1094" spans="1:22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2012</v>
      </c>
      <c r="V1094" s="19">
        <f t="shared" si="107"/>
        <v>30</v>
      </c>
    </row>
    <row r="1095" spans="1:22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 s="19">
        <f t="shared" si="107"/>
        <v>15</v>
      </c>
    </row>
    <row r="1096" spans="1:22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 s="19">
        <f t="shared" si="107"/>
        <v>30</v>
      </c>
    </row>
    <row r="1097" spans="1:22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 s="19">
        <f t="shared" si="107"/>
        <v>30</v>
      </c>
    </row>
    <row r="1098" spans="1:22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 s="19">
        <f t="shared" si="107"/>
        <v>30.627847222225682</v>
      </c>
    </row>
    <row r="1099" spans="1:22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 s="19">
        <f t="shared" si="107"/>
        <v>40</v>
      </c>
    </row>
    <row r="1100" spans="1:22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 s="19">
        <f t="shared" si="107"/>
        <v>30</v>
      </c>
    </row>
    <row r="1101" spans="1:22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 s="19">
        <f t="shared" si="107"/>
        <v>30</v>
      </c>
    </row>
    <row r="1102" spans="1:22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 s="19">
        <f t="shared" si="107"/>
        <v>30</v>
      </c>
    </row>
    <row r="1103" spans="1:22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 s="19">
        <f t="shared" si="107"/>
        <v>26.985902777771116</v>
      </c>
    </row>
    <row r="1104" spans="1:22" ht="43.5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 s="19">
        <f t="shared" si="107"/>
        <v>40.203877314808778</v>
      </c>
    </row>
    <row r="1105" spans="1:22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 s="19">
        <f t="shared" si="107"/>
        <v>60</v>
      </c>
    </row>
    <row r="1106" spans="1:22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 s="19">
        <f t="shared" si="107"/>
        <v>30</v>
      </c>
    </row>
    <row r="1107" spans="1:22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 s="19">
        <f t="shared" si="107"/>
        <v>29.958333333335759</v>
      </c>
    </row>
    <row r="1108" spans="1:22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 s="19">
        <f t="shared" si="107"/>
        <v>29.958333333328483</v>
      </c>
    </row>
    <row r="1109" spans="1:22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 s="19">
        <f t="shared" si="107"/>
        <v>30</v>
      </c>
    </row>
    <row r="1110" spans="1:22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 s="19">
        <f t="shared" si="107"/>
        <v>59.958333333335759</v>
      </c>
    </row>
    <row r="1111" spans="1:22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 s="19">
        <f t="shared" si="107"/>
        <v>30.041666666656965</v>
      </c>
    </row>
    <row r="1112" spans="1:22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 s="19">
        <f t="shared" si="107"/>
        <v>30</v>
      </c>
    </row>
    <row r="1113" spans="1:22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2015</v>
      </c>
      <c r="V1113" s="19">
        <f t="shared" si="107"/>
        <v>30</v>
      </c>
    </row>
    <row r="1114" spans="1:22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2014</v>
      </c>
      <c r="V1114" s="19">
        <f t="shared" si="107"/>
        <v>59.594780092593282</v>
      </c>
    </row>
    <row r="1115" spans="1:22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 s="19">
        <f t="shared" si="107"/>
        <v>30</v>
      </c>
    </row>
    <row r="1116" spans="1:22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 s="19">
        <f t="shared" si="107"/>
        <v>30</v>
      </c>
    </row>
    <row r="1117" spans="1:22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 s="19">
        <f t="shared" si="107"/>
        <v>29.958333333335759</v>
      </c>
    </row>
    <row r="1118" spans="1:22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 s="19">
        <f t="shared" si="107"/>
        <v>60</v>
      </c>
    </row>
    <row r="1119" spans="1:22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 s="19">
        <f t="shared" si="107"/>
        <v>30</v>
      </c>
    </row>
    <row r="1120" spans="1:22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 s="19">
        <f t="shared" si="107"/>
        <v>29.958333333335759</v>
      </c>
    </row>
    <row r="1121" spans="1:22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 s="19">
        <f t="shared" si="107"/>
        <v>13</v>
      </c>
    </row>
    <row r="1122" spans="1:22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 s="19">
        <f t="shared" si="107"/>
        <v>45</v>
      </c>
    </row>
    <row r="1123" spans="1:22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 s="19">
        <f t="shared" si="107"/>
        <v>29.958333333328483</v>
      </c>
    </row>
    <row r="1124" spans="1:22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 s="19">
        <f t="shared" si="107"/>
        <v>14</v>
      </c>
    </row>
    <row r="1125" spans="1:22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 s="19">
        <f t="shared" si="107"/>
        <v>30</v>
      </c>
    </row>
    <row r="1126" spans="1:22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 s="19">
        <f t="shared" si="107"/>
        <v>30</v>
      </c>
    </row>
    <row r="1127" spans="1:22" ht="43.5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 s="19">
        <f t="shared" si="107"/>
        <v>60</v>
      </c>
    </row>
    <row r="1128" spans="1:22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 s="19">
        <f t="shared" si="107"/>
        <v>30</v>
      </c>
    </row>
    <row r="1129" spans="1:22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 s="19">
        <f t="shared" si="107"/>
        <v>31.041666666664241</v>
      </c>
    </row>
    <row r="1130" spans="1:22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 s="19">
        <f t="shared" si="107"/>
        <v>30</v>
      </c>
    </row>
    <row r="1131" spans="1:22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 s="19">
        <f t="shared" si="107"/>
        <v>30</v>
      </c>
    </row>
    <row r="1132" spans="1:22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 s="19">
        <f t="shared" si="107"/>
        <v>60.041666666664241</v>
      </c>
    </row>
    <row r="1133" spans="1:22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 s="19">
        <f t="shared" si="107"/>
        <v>30</v>
      </c>
    </row>
    <row r="1134" spans="1:22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2016</v>
      </c>
      <c r="V1134" s="19">
        <f t="shared" si="107"/>
        <v>30</v>
      </c>
    </row>
    <row r="1135" spans="1:22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 s="19">
        <f t="shared" si="107"/>
        <v>30</v>
      </c>
    </row>
    <row r="1136" spans="1:22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 s="19">
        <f t="shared" si="107"/>
        <v>13.904537037036789</v>
      </c>
    </row>
    <row r="1137" spans="1:22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 s="19">
        <f t="shared" si="107"/>
        <v>30</v>
      </c>
    </row>
    <row r="1138" spans="1:22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 s="19">
        <f t="shared" si="107"/>
        <v>30</v>
      </c>
    </row>
    <row r="1139" spans="1:22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 s="19">
        <f t="shared" si="107"/>
        <v>30</v>
      </c>
    </row>
    <row r="1140" spans="1:22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 s="19">
        <f t="shared" si="107"/>
        <v>20</v>
      </c>
    </row>
    <row r="1141" spans="1:22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2014</v>
      </c>
      <c r="V1141" s="19">
        <f t="shared" si="107"/>
        <v>30</v>
      </c>
    </row>
    <row r="1142" spans="1:22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 s="19">
        <f t="shared" si="107"/>
        <v>30</v>
      </c>
    </row>
    <row r="1143" spans="1:22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 s="19">
        <f t="shared" si="107"/>
        <v>30</v>
      </c>
    </row>
    <row r="1144" spans="1:22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 s="19">
        <f t="shared" si="107"/>
        <v>30</v>
      </c>
    </row>
    <row r="1145" spans="1:22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 s="19">
        <f t="shared" si="107"/>
        <v>30</v>
      </c>
    </row>
    <row r="1146" spans="1:22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 s="19">
        <f t="shared" si="107"/>
        <v>30</v>
      </c>
    </row>
    <row r="1147" spans="1:22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 s="19">
        <f t="shared" si="107"/>
        <v>60</v>
      </c>
    </row>
    <row r="1148" spans="1:22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 s="19">
        <f t="shared" si="107"/>
        <v>38</v>
      </c>
    </row>
    <row r="1149" spans="1:22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 s="19">
        <f t="shared" si="107"/>
        <v>60</v>
      </c>
    </row>
    <row r="1150" spans="1:22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 s="19">
        <f t="shared" si="107"/>
        <v>30.041666666671517</v>
      </c>
    </row>
    <row r="1151" spans="1:22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 s="19">
        <f t="shared" si="107"/>
        <v>30</v>
      </c>
    </row>
    <row r="1152" spans="1:22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2015</v>
      </c>
      <c r="V1152" s="19">
        <f t="shared" si="107"/>
        <v>60</v>
      </c>
    </row>
    <row r="1153" spans="1:22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 s="19">
        <f t="shared" si="107"/>
        <v>30</v>
      </c>
    </row>
    <row r="1154" spans="1:22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+ROUND(E1154/D1154*100,0)</f>
        <v>6</v>
      </c>
      <c r="P1154">
        <f t="shared" si="103"/>
        <v>60.73</v>
      </c>
      <c r="Q1154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 s="19">
        <f t="shared" si="107"/>
        <v>30</v>
      </c>
    </row>
    <row r="1155" spans="1:22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4">
        <f t="shared" ref="S1155:S1218" si="110">+(((J1155/60)/60)/24+DATE(1970,1,1))</f>
        <v>42143.714178240742</v>
      </c>
      <c r="T1155" s="14">
        <f t="shared" ref="T1155:T1218" si="111">+(((I1155/60)/60)/24+DATE(1970,1,1))</f>
        <v>42173.714178240742</v>
      </c>
      <c r="U1155">
        <f t="shared" ref="U1155:U1218" si="112">+YEAR(S1155)</f>
        <v>2015</v>
      </c>
      <c r="V1155" s="19">
        <f t="shared" ref="V1155:V1218" si="113">+T1155-S1155</f>
        <v>30</v>
      </c>
    </row>
    <row r="1156" spans="1:22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 s="19">
        <f t="shared" si="113"/>
        <v>30</v>
      </c>
    </row>
    <row r="1157" spans="1:22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 s="19">
        <f t="shared" si="113"/>
        <v>30</v>
      </c>
    </row>
    <row r="1158" spans="1:22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 s="19">
        <f t="shared" si="113"/>
        <v>30</v>
      </c>
    </row>
    <row r="1159" spans="1:22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 s="19">
        <f t="shared" si="113"/>
        <v>60.041666666671517</v>
      </c>
    </row>
    <row r="1160" spans="1:22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 s="19">
        <f t="shared" si="113"/>
        <v>30</v>
      </c>
    </row>
    <row r="1161" spans="1:22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 s="19">
        <f t="shared" si="113"/>
        <v>30.929803240738693</v>
      </c>
    </row>
    <row r="1162" spans="1:22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 s="19">
        <f t="shared" si="113"/>
        <v>29.958333333343035</v>
      </c>
    </row>
    <row r="1163" spans="1:22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 s="19">
        <f t="shared" si="113"/>
        <v>21</v>
      </c>
    </row>
    <row r="1164" spans="1:22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 s="19">
        <f t="shared" si="113"/>
        <v>31</v>
      </c>
    </row>
    <row r="1165" spans="1:22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 s="19">
        <f t="shared" si="113"/>
        <v>30</v>
      </c>
    </row>
    <row r="1166" spans="1:22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 s="19">
        <f t="shared" si="113"/>
        <v>30</v>
      </c>
    </row>
    <row r="1167" spans="1:22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 s="19">
        <f t="shared" si="113"/>
        <v>34</v>
      </c>
    </row>
    <row r="1168" spans="1:22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 s="19">
        <f t="shared" si="113"/>
        <v>30.681226851855172</v>
      </c>
    </row>
    <row r="1169" spans="1:22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 s="19">
        <f t="shared" si="113"/>
        <v>31</v>
      </c>
    </row>
    <row r="1170" spans="1:22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 s="19">
        <f t="shared" si="113"/>
        <v>30</v>
      </c>
    </row>
    <row r="1171" spans="1:22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 s="19">
        <f t="shared" si="113"/>
        <v>30</v>
      </c>
    </row>
    <row r="1172" spans="1:22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 s="19">
        <f t="shared" si="113"/>
        <v>30</v>
      </c>
    </row>
    <row r="1173" spans="1:22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 s="19">
        <f t="shared" si="113"/>
        <v>18.041666666664241</v>
      </c>
    </row>
    <row r="1174" spans="1:22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 s="19">
        <f t="shared" si="113"/>
        <v>30</v>
      </c>
    </row>
    <row r="1175" spans="1:22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 s="19">
        <f t="shared" si="113"/>
        <v>35</v>
      </c>
    </row>
    <row r="1176" spans="1:22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 s="19">
        <f t="shared" si="113"/>
        <v>30</v>
      </c>
    </row>
    <row r="1177" spans="1:22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 s="19">
        <f t="shared" si="113"/>
        <v>30</v>
      </c>
    </row>
    <row r="1178" spans="1:22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 s="19">
        <f t="shared" si="113"/>
        <v>54.522013888898073</v>
      </c>
    </row>
    <row r="1179" spans="1:22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 s="19">
        <f t="shared" si="113"/>
        <v>30</v>
      </c>
    </row>
    <row r="1180" spans="1:22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 s="19">
        <f t="shared" si="113"/>
        <v>30</v>
      </c>
    </row>
    <row r="1181" spans="1:22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 s="19">
        <f t="shared" si="113"/>
        <v>30</v>
      </c>
    </row>
    <row r="1182" spans="1:22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 s="19">
        <f t="shared" si="113"/>
        <v>37</v>
      </c>
    </row>
    <row r="1183" spans="1:22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 s="19">
        <f t="shared" si="113"/>
        <v>30</v>
      </c>
    </row>
    <row r="1184" spans="1:22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2016</v>
      </c>
      <c r="V1184" s="19">
        <f t="shared" si="113"/>
        <v>18.868425925924385</v>
      </c>
    </row>
    <row r="1185" spans="1:22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 s="19">
        <f t="shared" si="113"/>
        <v>19.304594907414867</v>
      </c>
    </row>
    <row r="1186" spans="1:22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 s="19">
        <f t="shared" si="113"/>
        <v>31</v>
      </c>
    </row>
    <row r="1187" spans="1:22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 s="19">
        <f t="shared" si="113"/>
        <v>32.301516203704523</v>
      </c>
    </row>
    <row r="1188" spans="1:22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 s="19">
        <f t="shared" si="113"/>
        <v>33.082465277781012</v>
      </c>
    </row>
    <row r="1189" spans="1:22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 s="19">
        <f t="shared" si="113"/>
        <v>31.855057870372548</v>
      </c>
    </row>
    <row r="1190" spans="1:22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 s="19">
        <f t="shared" si="113"/>
        <v>21</v>
      </c>
    </row>
    <row r="1191" spans="1:22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 s="19">
        <f t="shared" si="113"/>
        <v>21</v>
      </c>
    </row>
    <row r="1192" spans="1:22" ht="29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 s="19">
        <f t="shared" si="113"/>
        <v>30</v>
      </c>
    </row>
    <row r="1193" spans="1:22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 s="19">
        <f t="shared" si="113"/>
        <v>29.958333333328483</v>
      </c>
    </row>
    <row r="1194" spans="1:22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 s="19">
        <f t="shared" si="113"/>
        <v>30</v>
      </c>
    </row>
    <row r="1195" spans="1:22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 s="19">
        <f t="shared" si="113"/>
        <v>59.958333333328483</v>
      </c>
    </row>
    <row r="1196" spans="1:22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 s="19">
        <f t="shared" si="113"/>
        <v>30</v>
      </c>
    </row>
    <row r="1197" spans="1:22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 s="19">
        <f t="shared" si="113"/>
        <v>60.027164351849933</v>
      </c>
    </row>
    <row r="1198" spans="1:22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 s="19">
        <f t="shared" si="113"/>
        <v>30</v>
      </c>
    </row>
    <row r="1199" spans="1:22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 s="19">
        <f t="shared" si="113"/>
        <v>30.584560185183364</v>
      </c>
    </row>
    <row r="1200" spans="1:22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 s="19">
        <f t="shared" si="113"/>
        <v>35.505949074075033</v>
      </c>
    </row>
    <row r="1201" spans="1:22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 s="19">
        <f t="shared" si="113"/>
        <v>32</v>
      </c>
    </row>
    <row r="1202" spans="1:22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 s="19">
        <f t="shared" si="113"/>
        <v>21</v>
      </c>
    </row>
    <row r="1203" spans="1:22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 s="19">
        <f t="shared" si="113"/>
        <v>30</v>
      </c>
    </row>
    <row r="1204" spans="1:22" ht="43.5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 s="19">
        <f t="shared" si="113"/>
        <v>30</v>
      </c>
    </row>
    <row r="1205" spans="1:22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 s="19">
        <f t="shared" si="113"/>
        <v>30</v>
      </c>
    </row>
    <row r="1206" spans="1:22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 s="19">
        <f t="shared" si="113"/>
        <v>44.460266203699575</v>
      </c>
    </row>
    <row r="1207" spans="1:22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 s="19">
        <f t="shared" si="113"/>
        <v>30</v>
      </c>
    </row>
    <row r="1208" spans="1:22" ht="43.5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 s="19">
        <f t="shared" si="113"/>
        <v>32.785729166658712</v>
      </c>
    </row>
    <row r="1209" spans="1:22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 s="19">
        <f t="shared" si="113"/>
        <v>29.986423611117061</v>
      </c>
    </row>
    <row r="1210" spans="1:22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 s="19">
        <f t="shared" si="113"/>
        <v>29.958333333335759</v>
      </c>
    </row>
    <row r="1211" spans="1:22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 s="19">
        <f t="shared" si="113"/>
        <v>30</v>
      </c>
    </row>
    <row r="1212" spans="1:22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 s="19">
        <f t="shared" si="113"/>
        <v>22.933194444442051</v>
      </c>
    </row>
    <row r="1213" spans="1:22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 s="19">
        <f t="shared" si="113"/>
        <v>15</v>
      </c>
    </row>
    <row r="1214" spans="1:22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 s="19">
        <f t="shared" si="113"/>
        <v>16.091493055559113</v>
      </c>
    </row>
    <row r="1215" spans="1:22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2016</v>
      </c>
      <c r="V1215" s="19">
        <f t="shared" si="113"/>
        <v>35</v>
      </c>
    </row>
    <row r="1216" spans="1:22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 s="19">
        <f t="shared" si="113"/>
        <v>60</v>
      </c>
    </row>
    <row r="1217" spans="1:22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 s="19">
        <f t="shared" si="113"/>
        <v>30</v>
      </c>
    </row>
    <row r="1218" spans="1:22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+ROUND(E1218/D1218*100,0)</f>
        <v>146</v>
      </c>
      <c r="P1218">
        <f t="shared" si="109"/>
        <v>91.88</v>
      </c>
      <c r="Q1218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 s="19">
        <f t="shared" si="113"/>
        <v>32.344016203700448</v>
      </c>
    </row>
    <row r="1219" spans="1:22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4">
        <f t="shared" ref="S1219:S1282" si="116">+(((J1219/60)/60)/24+DATE(1970,1,1))</f>
        <v>42535.809490740736</v>
      </c>
      <c r="T1219" s="14">
        <f t="shared" ref="T1219:T1282" si="117">+(((I1219/60)/60)/24+DATE(1970,1,1))</f>
        <v>42565.809490740736</v>
      </c>
      <c r="U1219">
        <f t="shared" ref="U1219:U1282" si="118">+YEAR(S1219)</f>
        <v>2016</v>
      </c>
      <c r="V1219" s="19">
        <f t="shared" ref="V1219:V1282" si="119">+T1219-S1219</f>
        <v>30</v>
      </c>
    </row>
    <row r="1220" spans="1:22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 s="19">
        <f t="shared" si="119"/>
        <v>30.462962962963502</v>
      </c>
    </row>
    <row r="1221" spans="1:22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 s="19">
        <f t="shared" si="119"/>
        <v>30</v>
      </c>
    </row>
    <row r="1222" spans="1:22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 s="19">
        <f t="shared" si="119"/>
        <v>30</v>
      </c>
    </row>
    <row r="1223" spans="1:22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 s="19">
        <f t="shared" si="119"/>
        <v>27.524444444439723</v>
      </c>
    </row>
    <row r="1224" spans="1:22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 s="19">
        <f t="shared" si="119"/>
        <v>30.446215277785086</v>
      </c>
    </row>
    <row r="1225" spans="1:22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 s="19">
        <f t="shared" si="119"/>
        <v>30.041666666671517</v>
      </c>
    </row>
    <row r="1226" spans="1:22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 s="19">
        <f t="shared" si="119"/>
        <v>60</v>
      </c>
    </row>
    <row r="1227" spans="1:22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 s="19">
        <f t="shared" si="119"/>
        <v>60</v>
      </c>
    </row>
    <row r="1228" spans="1:22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 s="19">
        <f t="shared" si="119"/>
        <v>34.166886574072123</v>
      </c>
    </row>
    <row r="1229" spans="1:22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 s="19">
        <f t="shared" si="119"/>
        <v>30.372499999997672</v>
      </c>
    </row>
    <row r="1230" spans="1:22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 s="19">
        <f t="shared" si="119"/>
        <v>60</v>
      </c>
    </row>
    <row r="1231" spans="1:22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 s="19">
        <f t="shared" si="119"/>
        <v>30.206863425926713</v>
      </c>
    </row>
    <row r="1232" spans="1:22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 s="19">
        <f t="shared" si="119"/>
        <v>30</v>
      </c>
    </row>
    <row r="1233" spans="1:22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 s="19">
        <f t="shared" si="119"/>
        <v>50.099907407413411</v>
      </c>
    </row>
    <row r="1234" spans="1:22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 s="19">
        <f t="shared" si="119"/>
        <v>47</v>
      </c>
    </row>
    <row r="1235" spans="1:22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 s="19">
        <f t="shared" si="119"/>
        <v>21</v>
      </c>
    </row>
    <row r="1236" spans="1:22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 s="19">
        <f t="shared" si="119"/>
        <v>30</v>
      </c>
    </row>
    <row r="1237" spans="1:22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 s="19">
        <f t="shared" si="119"/>
        <v>40</v>
      </c>
    </row>
    <row r="1238" spans="1:22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 s="19">
        <f t="shared" si="119"/>
        <v>7.9865277777789743</v>
      </c>
    </row>
    <row r="1239" spans="1:22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 s="19">
        <f t="shared" si="119"/>
        <v>20</v>
      </c>
    </row>
    <row r="1240" spans="1:22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 s="19">
        <f t="shared" si="119"/>
        <v>30</v>
      </c>
    </row>
    <row r="1241" spans="1:22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2011</v>
      </c>
      <c r="V1241" s="19">
        <f t="shared" si="119"/>
        <v>30</v>
      </c>
    </row>
    <row r="1242" spans="1:22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 s="19">
        <f t="shared" si="119"/>
        <v>58.870405092588044</v>
      </c>
    </row>
    <row r="1243" spans="1:22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 s="19">
        <f t="shared" si="119"/>
        <v>22.411574074074451</v>
      </c>
    </row>
    <row r="1244" spans="1:22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 s="19">
        <f t="shared" si="119"/>
        <v>15.388634259259561</v>
      </c>
    </row>
    <row r="1245" spans="1:22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 s="19">
        <f t="shared" si="119"/>
        <v>60.995706018518831</v>
      </c>
    </row>
    <row r="1246" spans="1:22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 s="19">
        <f t="shared" si="119"/>
        <v>31.049502314817801</v>
      </c>
    </row>
    <row r="1247" spans="1:22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 s="19">
        <f t="shared" si="119"/>
        <v>30</v>
      </c>
    </row>
    <row r="1248" spans="1:22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 s="19">
        <f t="shared" si="119"/>
        <v>45.041666666664241</v>
      </c>
    </row>
    <row r="1249" spans="1:22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 s="19">
        <f t="shared" si="119"/>
        <v>30</v>
      </c>
    </row>
    <row r="1250" spans="1:22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 s="19">
        <f t="shared" si="119"/>
        <v>35.634108796301007</v>
      </c>
    </row>
    <row r="1251" spans="1:22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 s="19">
        <f t="shared" si="119"/>
        <v>30</v>
      </c>
    </row>
    <row r="1252" spans="1:22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 s="19">
        <f t="shared" si="119"/>
        <v>45</v>
      </c>
    </row>
    <row r="1253" spans="1:22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 s="19">
        <f t="shared" si="119"/>
        <v>60</v>
      </c>
    </row>
    <row r="1254" spans="1:22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 s="19">
        <f t="shared" si="119"/>
        <v>28</v>
      </c>
    </row>
    <row r="1255" spans="1:22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 s="19">
        <f t="shared" si="119"/>
        <v>30</v>
      </c>
    </row>
    <row r="1256" spans="1:22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2010</v>
      </c>
      <c r="V1256" s="19">
        <f t="shared" si="119"/>
        <v>56.586273148146574</v>
      </c>
    </row>
    <row r="1257" spans="1:22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 s="19">
        <f t="shared" si="119"/>
        <v>30.041666666664241</v>
      </c>
    </row>
    <row r="1258" spans="1:22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 s="19">
        <f t="shared" si="119"/>
        <v>30</v>
      </c>
    </row>
    <row r="1259" spans="1:22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 s="19">
        <f t="shared" si="119"/>
        <v>48.958333333335759</v>
      </c>
    </row>
    <row r="1260" spans="1:22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 s="19">
        <f t="shared" si="119"/>
        <v>30</v>
      </c>
    </row>
    <row r="1261" spans="1:22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 s="19">
        <f t="shared" si="119"/>
        <v>32.19532407407678</v>
      </c>
    </row>
    <row r="1262" spans="1:22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 s="19">
        <f t="shared" si="119"/>
        <v>30</v>
      </c>
    </row>
    <row r="1263" spans="1:22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2013</v>
      </c>
      <c r="V1263" s="19">
        <f t="shared" si="119"/>
        <v>30</v>
      </c>
    </row>
    <row r="1264" spans="1:22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 s="19">
        <f t="shared" si="119"/>
        <v>30</v>
      </c>
    </row>
    <row r="1265" spans="1:22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 s="19">
        <f t="shared" si="119"/>
        <v>34.957523148143082</v>
      </c>
    </row>
    <row r="1266" spans="1:22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 s="19">
        <f t="shared" si="119"/>
        <v>29</v>
      </c>
    </row>
    <row r="1267" spans="1:22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 s="19">
        <f t="shared" si="119"/>
        <v>47</v>
      </c>
    </row>
    <row r="1268" spans="1:22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2013</v>
      </c>
      <c r="V1268" s="19">
        <f t="shared" si="119"/>
        <v>30</v>
      </c>
    </row>
    <row r="1269" spans="1:22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 s="19">
        <f t="shared" si="119"/>
        <v>30</v>
      </c>
    </row>
    <row r="1270" spans="1:22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 s="19">
        <f t="shared" si="119"/>
        <v>30</v>
      </c>
    </row>
    <row r="1271" spans="1:22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 s="19">
        <f t="shared" si="119"/>
        <v>30.176944444450783</v>
      </c>
    </row>
    <row r="1272" spans="1:22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 s="19">
        <f t="shared" si="119"/>
        <v>59.958333333328483</v>
      </c>
    </row>
    <row r="1273" spans="1:22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 s="19">
        <f t="shared" si="119"/>
        <v>30.041666666664241</v>
      </c>
    </row>
    <row r="1274" spans="1:22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 s="19">
        <f t="shared" si="119"/>
        <v>69.42153935184615</v>
      </c>
    </row>
    <row r="1275" spans="1:22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 s="19">
        <f t="shared" si="119"/>
        <v>30</v>
      </c>
    </row>
    <row r="1276" spans="1:22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 s="19">
        <f t="shared" si="119"/>
        <v>35</v>
      </c>
    </row>
    <row r="1277" spans="1:22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 s="19">
        <f t="shared" si="119"/>
        <v>35</v>
      </c>
    </row>
    <row r="1278" spans="1:22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 s="19">
        <f t="shared" si="119"/>
        <v>49.46241898147855</v>
      </c>
    </row>
    <row r="1279" spans="1:22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 s="19">
        <f t="shared" si="119"/>
        <v>35</v>
      </c>
    </row>
    <row r="1280" spans="1:22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 s="19">
        <f t="shared" si="119"/>
        <v>28.528171296296932</v>
      </c>
    </row>
    <row r="1281" spans="1:22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 s="19">
        <f t="shared" si="119"/>
        <v>39.958333333335759</v>
      </c>
    </row>
    <row r="1282" spans="1:22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+ROUND(E1282/D1282*100,0)</f>
        <v>111</v>
      </c>
      <c r="P1282">
        <f t="shared" si="115"/>
        <v>127.98</v>
      </c>
      <c r="Q1282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2010</v>
      </c>
      <c r="V1282" s="19">
        <f t="shared" si="119"/>
        <v>90</v>
      </c>
    </row>
    <row r="1283" spans="1:22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4">
        <f t="shared" ref="S1283:S1346" si="122">+(((J1283/60)/60)/24+DATE(1970,1,1))</f>
        <v>41463.743472222224</v>
      </c>
      <c r="T1283" s="14">
        <f t="shared" ref="T1283:T1346" si="123">+(((I1283/60)/60)/24+DATE(1970,1,1))</f>
        <v>41483.743472222224</v>
      </c>
      <c r="U1283">
        <f t="shared" ref="U1283:U1346" si="124">+YEAR(S1283)</f>
        <v>2013</v>
      </c>
      <c r="V1283" s="19">
        <f t="shared" ref="V1283:V1346" si="125">+T1283-S1283</f>
        <v>20</v>
      </c>
    </row>
    <row r="1284" spans="1:22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 s="19">
        <f t="shared" si="125"/>
        <v>30.732465277775191</v>
      </c>
    </row>
    <row r="1285" spans="1:22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 s="19">
        <f t="shared" si="125"/>
        <v>23.449201388888469</v>
      </c>
    </row>
    <row r="1286" spans="1:22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 s="19">
        <f t="shared" si="125"/>
        <v>23.472893518519413</v>
      </c>
    </row>
    <row r="1287" spans="1:22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 s="19">
        <f t="shared" si="125"/>
        <v>15</v>
      </c>
    </row>
    <row r="1288" spans="1:22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 s="19">
        <f t="shared" si="125"/>
        <v>13.198761574065429</v>
      </c>
    </row>
    <row r="1289" spans="1:22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 s="19">
        <f t="shared" si="125"/>
        <v>60</v>
      </c>
    </row>
    <row r="1290" spans="1:22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 s="19">
        <f t="shared" si="125"/>
        <v>31.012002314819256</v>
      </c>
    </row>
    <row r="1291" spans="1:22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2016</v>
      </c>
      <c r="V1291" s="19">
        <f t="shared" si="125"/>
        <v>30</v>
      </c>
    </row>
    <row r="1292" spans="1:22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 s="19">
        <f t="shared" si="125"/>
        <v>30.676030092596193</v>
      </c>
    </row>
    <row r="1293" spans="1:22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 s="19">
        <f t="shared" si="125"/>
        <v>36.638993055559695</v>
      </c>
    </row>
    <row r="1294" spans="1:22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 s="19">
        <f t="shared" si="125"/>
        <v>27.193425925921474</v>
      </c>
    </row>
    <row r="1295" spans="1:22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 s="19">
        <f t="shared" si="125"/>
        <v>30.041666666656965</v>
      </c>
    </row>
    <row r="1296" spans="1:22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 s="19">
        <f t="shared" si="125"/>
        <v>18.00466435184353</v>
      </c>
    </row>
    <row r="1297" spans="1:22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 s="19">
        <f t="shared" si="125"/>
        <v>30.135451388880028</v>
      </c>
    </row>
    <row r="1298" spans="1:22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 s="19">
        <f t="shared" si="125"/>
        <v>19.958333333335759</v>
      </c>
    </row>
    <row r="1299" spans="1:22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 s="19">
        <f t="shared" si="125"/>
        <v>30</v>
      </c>
    </row>
    <row r="1300" spans="1:22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 s="19">
        <f t="shared" si="125"/>
        <v>30</v>
      </c>
    </row>
    <row r="1301" spans="1:22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 s="19">
        <f t="shared" si="125"/>
        <v>30</v>
      </c>
    </row>
    <row r="1302" spans="1:22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 s="19">
        <f t="shared" si="125"/>
        <v>39.114374999997381</v>
      </c>
    </row>
    <row r="1303" spans="1:22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 s="19">
        <f t="shared" si="125"/>
        <v>10.375254629630945</v>
      </c>
    </row>
    <row r="1304" spans="1:22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 s="19">
        <f t="shared" si="125"/>
        <v>30.041666666664241</v>
      </c>
    </row>
    <row r="1305" spans="1:22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 s="19">
        <f t="shared" si="125"/>
        <v>16.017129629624833</v>
      </c>
    </row>
    <row r="1306" spans="1:22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 s="19">
        <f t="shared" si="125"/>
        <v>59.958333333328483</v>
      </c>
    </row>
    <row r="1307" spans="1:22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 s="19">
        <f t="shared" si="125"/>
        <v>29.063564814816345</v>
      </c>
    </row>
    <row r="1308" spans="1:22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 s="19">
        <f t="shared" si="125"/>
        <v>30</v>
      </c>
    </row>
    <row r="1309" spans="1:22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 s="19">
        <f t="shared" si="125"/>
        <v>30</v>
      </c>
    </row>
    <row r="1310" spans="1:22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 s="19">
        <f t="shared" si="125"/>
        <v>40</v>
      </c>
    </row>
    <row r="1311" spans="1:22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 s="19">
        <f t="shared" si="125"/>
        <v>35</v>
      </c>
    </row>
    <row r="1312" spans="1:22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 s="19">
        <f t="shared" si="125"/>
        <v>45</v>
      </c>
    </row>
    <row r="1313" spans="1:22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 s="19">
        <f t="shared" si="125"/>
        <v>35.041666666671517</v>
      </c>
    </row>
    <row r="1314" spans="1:22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 s="19">
        <f t="shared" si="125"/>
        <v>30</v>
      </c>
    </row>
    <row r="1315" spans="1:22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 s="19">
        <f t="shared" si="125"/>
        <v>30</v>
      </c>
    </row>
    <row r="1316" spans="1:22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 s="19">
        <f t="shared" si="125"/>
        <v>60</v>
      </c>
    </row>
    <row r="1317" spans="1:22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 s="19">
        <f t="shared" si="125"/>
        <v>35.543425925934571</v>
      </c>
    </row>
    <row r="1318" spans="1:22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 s="19">
        <f t="shared" si="125"/>
        <v>35</v>
      </c>
    </row>
    <row r="1319" spans="1:22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 s="19">
        <f t="shared" si="125"/>
        <v>52.347847222219571</v>
      </c>
    </row>
    <row r="1320" spans="1:22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2014</v>
      </c>
      <c r="V1320" s="19">
        <f t="shared" si="125"/>
        <v>30</v>
      </c>
    </row>
    <row r="1321" spans="1:22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 s="19">
        <f t="shared" si="125"/>
        <v>14.854571759256942</v>
      </c>
    </row>
    <row r="1322" spans="1:22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 s="19">
        <f t="shared" si="125"/>
        <v>29.267986111110076</v>
      </c>
    </row>
    <row r="1323" spans="1:22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 s="19">
        <f t="shared" si="125"/>
        <v>30</v>
      </c>
    </row>
    <row r="1324" spans="1:22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 s="19">
        <f t="shared" si="125"/>
        <v>30</v>
      </c>
    </row>
    <row r="1325" spans="1:22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 s="19">
        <f t="shared" si="125"/>
        <v>34.589745370372839</v>
      </c>
    </row>
    <row r="1326" spans="1:22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 s="19">
        <f t="shared" si="125"/>
        <v>30</v>
      </c>
    </row>
    <row r="1327" spans="1:22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 s="19">
        <f t="shared" si="125"/>
        <v>30</v>
      </c>
    </row>
    <row r="1328" spans="1:22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2014</v>
      </c>
      <c r="V1328" s="19">
        <f t="shared" si="125"/>
        <v>45</v>
      </c>
    </row>
    <row r="1329" spans="1:22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 s="19">
        <f t="shared" si="125"/>
        <v>30</v>
      </c>
    </row>
    <row r="1330" spans="1:22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 s="19">
        <f t="shared" si="125"/>
        <v>45</v>
      </c>
    </row>
    <row r="1331" spans="1:22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 s="19">
        <f t="shared" si="125"/>
        <v>40.041666666664241</v>
      </c>
    </row>
    <row r="1332" spans="1:22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 s="19">
        <f t="shared" si="125"/>
        <v>30.889942129637348</v>
      </c>
    </row>
    <row r="1333" spans="1:22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 s="19">
        <f t="shared" si="125"/>
        <v>30</v>
      </c>
    </row>
    <row r="1334" spans="1:22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2016</v>
      </c>
      <c r="V1334" s="19">
        <f t="shared" si="125"/>
        <v>30</v>
      </c>
    </row>
    <row r="1335" spans="1:22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 s="19">
        <f t="shared" si="125"/>
        <v>30</v>
      </c>
    </row>
    <row r="1336" spans="1:22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 s="19">
        <f t="shared" si="125"/>
        <v>30</v>
      </c>
    </row>
    <row r="1337" spans="1:22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 s="19">
        <f t="shared" si="125"/>
        <v>30</v>
      </c>
    </row>
    <row r="1338" spans="1:22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 s="19">
        <f t="shared" si="125"/>
        <v>35</v>
      </c>
    </row>
    <row r="1339" spans="1:22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 s="19">
        <f t="shared" si="125"/>
        <v>30</v>
      </c>
    </row>
    <row r="1340" spans="1:22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 s="19">
        <f t="shared" si="125"/>
        <v>30</v>
      </c>
    </row>
    <row r="1341" spans="1:22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 s="19">
        <f t="shared" si="125"/>
        <v>45.041666666664241</v>
      </c>
    </row>
    <row r="1342" spans="1:22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 s="19">
        <f t="shared" si="125"/>
        <v>30</v>
      </c>
    </row>
    <row r="1343" spans="1:22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 s="19">
        <f t="shared" si="125"/>
        <v>32</v>
      </c>
    </row>
    <row r="1344" spans="1:22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 s="19">
        <f t="shared" si="125"/>
        <v>30</v>
      </c>
    </row>
    <row r="1345" spans="1:22" ht="43.5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 s="19">
        <f t="shared" si="125"/>
        <v>58.639548611114151</v>
      </c>
    </row>
    <row r="1346" spans="1:22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+ROUND(E1346/D1346*100,0)</f>
        <v>378</v>
      </c>
      <c r="P1346">
        <f t="shared" si="121"/>
        <v>40.76</v>
      </c>
      <c r="Q1346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 s="19">
        <f t="shared" si="125"/>
        <v>29</v>
      </c>
    </row>
    <row r="1347" spans="1:22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4">
        <f t="shared" ref="S1347:S1410" si="128">+(((J1347/60)/60)/24+DATE(1970,1,1))</f>
        <v>41799.814340277779</v>
      </c>
      <c r="T1347" s="14">
        <f t="shared" ref="T1347:T1410" si="129">+(((I1347/60)/60)/24+DATE(1970,1,1))</f>
        <v>41834.814340277779</v>
      </c>
      <c r="U1347">
        <f t="shared" ref="U1347:U1410" si="130">+YEAR(S1347)</f>
        <v>2014</v>
      </c>
      <c r="V1347" s="19">
        <f t="shared" ref="V1347:V1410" si="131">+T1347-S1347</f>
        <v>35</v>
      </c>
    </row>
    <row r="1348" spans="1:22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 s="19">
        <f t="shared" si="131"/>
        <v>30</v>
      </c>
    </row>
    <row r="1349" spans="1:22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 s="19">
        <f t="shared" si="131"/>
        <v>30</v>
      </c>
    </row>
    <row r="1350" spans="1:22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 s="19">
        <f t="shared" si="131"/>
        <v>28</v>
      </c>
    </row>
    <row r="1351" spans="1:22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 s="19">
        <f t="shared" si="131"/>
        <v>36.958391203705105</v>
      </c>
    </row>
    <row r="1352" spans="1:22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 s="19">
        <f t="shared" si="131"/>
        <v>30</v>
      </c>
    </row>
    <row r="1353" spans="1:22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 s="19">
        <f t="shared" si="131"/>
        <v>30</v>
      </c>
    </row>
    <row r="1354" spans="1:22" ht="43.5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 s="19">
        <f t="shared" si="131"/>
        <v>51.587662037039991</v>
      </c>
    </row>
    <row r="1355" spans="1:22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 s="19">
        <f t="shared" si="131"/>
        <v>34.882083333330229</v>
      </c>
    </row>
    <row r="1356" spans="1:22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 s="19">
        <f t="shared" si="131"/>
        <v>30</v>
      </c>
    </row>
    <row r="1357" spans="1:22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 s="19">
        <f t="shared" si="131"/>
        <v>30.161979166667152</v>
      </c>
    </row>
    <row r="1358" spans="1:22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 s="19">
        <f t="shared" si="131"/>
        <v>30</v>
      </c>
    </row>
    <row r="1359" spans="1:22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 s="19">
        <f t="shared" si="131"/>
        <v>29.287071759259561</v>
      </c>
    </row>
    <row r="1360" spans="1:22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 s="19">
        <f t="shared" si="131"/>
        <v>30</v>
      </c>
    </row>
    <row r="1361" spans="1:22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 s="19">
        <f t="shared" si="131"/>
        <v>62</v>
      </c>
    </row>
    <row r="1362" spans="1:22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 s="19">
        <f t="shared" si="131"/>
        <v>28</v>
      </c>
    </row>
    <row r="1363" spans="1:22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 s="19">
        <f t="shared" si="131"/>
        <v>30</v>
      </c>
    </row>
    <row r="1364" spans="1:22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 s="19">
        <f t="shared" si="131"/>
        <v>60</v>
      </c>
    </row>
    <row r="1365" spans="1:22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 s="19">
        <f t="shared" si="131"/>
        <v>18.48857638888876</v>
      </c>
    </row>
    <row r="1366" spans="1:22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2014</v>
      </c>
      <c r="V1366" s="19">
        <f t="shared" si="131"/>
        <v>60.000000000007276</v>
      </c>
    </row>
    <row r="1367" spans="1:22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 s="19">
        <f t="shared" si="131"/>
        <v>29.958333333335759</v>
      </c>
    </row>
    <row r="1368" spans="1:22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 s="19">
        <f t="shared" si="131"/>
        <v>45.041666666671517</v>
      </c>
    </row>
    <row r="1369" spans="1:22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 s="19">
        <f t="shared" si="131"/>
        <v>30.041666666664241</v>
      </c>
    </row>
    <row r="1370" spans="1:22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 s="19">
        <f t="shared" si="131"/>
        <v>24</v>
      </c>
    </row>
    <row r="1371" spans="1:22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 s="19">
        <f t="shared" si="131"/>
        <v>30</v>
      </c>
    </row>
    <row r="1372" spans="1:22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 s="19">
        <f t="shared" si="131"/>
        <v>15</v>
      </c>
    </row>
    <row r="1373" spans="1:22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 s="19">
        <f t="shared" si="131"/>
        <v>30</v>
      </c>
    </row>
    <row r="1374" spans="1:22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 s="19">
        <f t="shared" si="131"/>
        <v>30</v>
      </c>
    </row>
    <row r="1375" spans="1:22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 s="19">
        <f t="shared" si="131"/>
        <v>30</v>
      </c>
    </row>
    <row r="1376" spans="1:22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 s="19">
        <f t="shared" si="131"/>
        <v>29.958333333335759</v>
      </c>
    </row>
    <row r="1377" spans="1:22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2016</v>
      </c>
      <c r="V1377" s="19">
        <f t="shared" si="131"/>
        <v>30</v>
      </c>
    </row>
    <row r="1378" spans="1:22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 s="19">
        <f t="shared" si="131"/>
        <v>30.041666666671517</v>
      </c>
    </row>
    <row r="1379" spans="1:22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 s="19">
        <f t="shared" si="131"/>
        <v>21.954745370370802</v>
      </c>
    </row>
    <row r="1380" spans="1:22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 s="19">
        <f t="shared" si="131"/>
        <v>15</v>
      </c>
    </row>
    <row r="1381" spans="1:22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 s="19">
        <f t="shared" si="131"/>
        <v>30</v>
      </c>
    </row>
    <row r="1382" spans="1:22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 s="19">
        <f t="shared" si="131"/>
        <v>22.320532407407882</v>
      </c>
    </row>
    <row r="1383" spans="1:22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 s="19">
        <f t="shared" si="131"/>
        <v>30</v>
      </c>
    </row>
    <row r="1384" spans="1:22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 s="19">
        <f t="shared" si="131"/>
        <v>30</v>
      </c>
    </row>
    <row r="1385" spans="1:22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 s="19">
        <f t="shared" si="131"/>
        <v>20</v>
      </c>
    </row>
    <row r="1386" spans="1:22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 s="19">
        <f t="shared" si="131"/>
        <v>30</v>
      </c>
    </row>
    <row r="1387" spans="1:22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 s="19">
        <f t="shared" si="131"/>
        <v>55.818738425921765</v>
      </c>
    </row>
    <row r="1388" spans="1:22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 s="19">
        <f t="shared" si="131"/>
        <v>30</v>
      </c>
    </row>
    <row r="1389" spans="1:22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 s="19">
        <f t="shared" si="131"/>
        <v>31.266261574070086</v>
      </c>
    </row>
    <row r="1390" spans="1:22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 s="19">
        <f t="shared" si="131"/>
        <v>26.061608796291694</v>
      </c>
    </row>
    <row r="1391" spans="1:22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 s="19">
        <f t="shared" si="131"/>
        <v>30</v>
      </c>
    </row>
    <row r="1392" spans="1:22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 s="19">
        <f t="shared" si="131"/>
        <v>33.913356481483788</v>
      </c>
    </row>
    <row r="1393" spans="1:22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 s="19">
        <f t="shared" si="131"/>
        <v>44.556967592594447</v>
      </c>
    </row>
    <row r="1394" spans="1:22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 s="19">
        <f t="shared" si="131"/>
        <v>31</v>
      </c>
    </row>
    <row r="1395" spans="1:22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 s="19">
        <f t="shared" si="131"/>
        <v>30</v>
      </c>
    </row>
    <row r="1396" spans="1:22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 s="19">
        <f t="shared" si="131"/>
        <v>42.980023148149485</v>
      </c>
    </row>
    <row r="1397" spans="1:22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2016</v>
      </c>
      <c r="V1397" s="19">
        <f t="shared" si="131"/>
        <v>30</v>
      </c>
    </row>
    <row r="1398" spans="1:22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 s="19">
        <f t="shared" si="131"/>
        <v>30</v>
      </c>
    </row>
    <row r="1399" spans="1:22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 s="19">
        <f t="shared" si="131"/>
        <v>29.970254629632109</v>
      </c>
    </row>
    <row r="1400" spans="1:22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 s="19">
        <f t="shared" si="131"/>
        <v>30</v>
      </c>
    </row>
    <row r="1401" spans="1:22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 s="19">
        <f t="shared" si="131"/>
        <v>30</v>
      </c>
    </row>
    <row r="1402" spans="1:22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 s="19">
        <f t="shared" si="131"/>
        <v>34.888043981482042</v>
      </c>
    </row>
    <row r="1403" spans="1:22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 s="19">
        <f t="shared" si="131"/>
        <v>21</v>
      </c>
    </row>
    <row r="1404" spans="1:22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 s="19">
        <f t="shared" si="131"/>
        <v>59.958333333343035</v>
      </c>
    </row>
    <row r="1405" spans="1:22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 s="19">
        <f t="shared" si="131"/>
        <v>30</v>
      </c>
    </row>
    <row r="1406" spans="1:22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 s="19">
        <f t="shared" si="131"/>
        <v>25</v>
      </c>
    </row>
    <row r="1407" spans="1:22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 s="19">
        <f t="shared" si="131"/>
        <v>30.041666666664241</v>
      </c>
    </row>
    <row r="1408" spans="1:22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 s="19">
        <f t="shared" si="131"/>
        <v>52.983715277783631</v>
      </c>
    </row>
    <row r="1409" spans="1:22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 s="19">
        <f t="shared" si="131"/>
        <v>25</v>
      </c>
    </row>
    <row r="1410" spans="1:22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+ROUND(E1410/D1410*100,0)</f>
        <v>7</v>
      </c>
      <c r="P1410">
        <f t="shared" si="127"/>
        <v>12</v>
      </c>
      <c r="Q14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 s="19">
        <f t="shared" si="131"/>
        <v>30.041666666671517</v>
      </c>
    </row>
    <row r="1411" spans="1:22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4">
        <f t="shared" ref="S1411:S1474" si="134">+(((J1411/60)/60)/24+DATE(1970,1,1))</f>
        <v>41945.133506944447</v>
      </c>
      <c r="T1411" s="14">
        <f t="shared" ref="T1411:T1474" si="135">+(((I1411/60)/60)/24+DATE(1970,1,1))</f>
        <v>42005.175173611111</v>
      </c>
      <c r="U1411">
        <f t="shared" ref="U1411:U1474" si="136">+YEAR(S1411)</f>
        <v>2014</v>
      </c>
      <c r="V1411" s="19">
        <f t="shared" ref="V1411:V1474" si="137">+T1411-S1411</f>
        <v>60.041666666664241</v>
      </c>
    </row>
    <row r="1412" spans="1:22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 s="19">
        <f t="shared" si="137"/>
        <v>45</v>
      </c>
    </row>
    <row r="1413" spans="1:22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 s="19">
        <f t="shared" si="137"/>
        <v>28</v>
      </c>
    </row>
    <row r="1414" spans="1:22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 s="19">
        <f t="shared" si="137"/>
        <v>30</v>
      </c>
    </row>
    <row r="1415" spans="1:22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2015</v>
      </c>
      <c r="V1415" s="19">
        <f t="shared" si="137"/>
        <v>60</v>
      </c>
    </row>
    <row r="1416" spans="1:22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2016</v>
      </c>
      <c r="V1416" s="19">
        <f t="shared" si="137"/>
        <v>30</v>
      </c>
    </row>
    <row r="1417" spans="1:22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 s="19">
        <f t="shared" si="137"/>
        <v>40</v>
      </c>
    </row>
    <row r="1418" spans="1:22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 s="19">
        <f t="shared" si="137"/>
        <v>30.041666666664241</v>
      </c>
    </row>
    <row r="1419" spans="1:22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 s="19">
        <f t="shared" si="137"/>
        <v>30.315810185187729</v>
      </c>
    </row>
    <row r="1420" spans="1:22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 s="19">
        <f t="shared" si="137"/>
        <v>30</v>
      </c>
    </row>
    <row r="1421" spans="1:22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 s="19">
        <f t="shared" si="137"/>
        <v>30</v>
      </c>
    </row>
    <row r="1422" spans="1:22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 s="19">
        <f t="shared" si="137"/>
        <v>25</v>
      </c>
    </row>
    <row r="1423" spans="1:22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 s="19">
        <f t="shared" si="137"/>
        <v>30</v>
      </c>
    </row>
    <row r="1424" spans="1:22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 s="19">
        <f t="shared" si="137"/>
        <v>30</v>
      </c>
    </row>
    <row r="1425" spans="1:22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2015</v>
      </c>
      <c r="V1425" s="19">
        <f t="shared" si="137"/>
        <v>30</v>
      </c>
    </row>
    <row r="1426" spans="1:22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 s="19">
        <f t="shared" si="137"/>
        <v>13.041666666671517</v>
      </c>
    </row>
    <row r="1427" spans="1:22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 s="19">
        <f t="shared" si="137"/>
        <v>30</v>
      </c>
    </row>
    <row r="1428" spans="1:22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 s="19">
        <f t="shared" si="137"/>
        <v>60</v>
      </c>
    </row>
    <row r="1429" spans="1:22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 s="19">
        <f t="shared" si="137"/>
        <v>30</v>
      </c>
    </row>
    <row r="1430" spans="1:22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 s="19">
        <f t="shared" si="137"/>
        <v>29.958333333328483</v>
      </c>
    </row>
    <row r="1431" spans="1:22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 s="19">
        <f t="shared" si="137"/>
        <v>30</v>
      </c>
    </row>
    <row r="1432" spans="1:22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 s="19">
        <f t="shared" si="137"/>
        <v>31</v>
      </c>
    </row>
    <row r="1433" spans="1:22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 s="19">
        <f t="shared" si="137"/>
        <v>30.041666666671517</v>
      </c>
    </row>
    <row r="1434" spans="1:22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 s="19">
        <f t="shared" si="137"/>
        <v>30</v>
      </c>
    </row>
    <row r="1435" spans="1:22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 s="19">
        <f t="shared" si="137"/>
        <v>40.832465277773736</v>
      </c>
    </row>
    <row r="1436" spans="1:22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 s="19">
        <f t="shared" si="137"/>
        <v>20.85789351852145</v>
      </c>
    </row>
    <row r="1437" spans="1:22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 s="19">
        <f t="shared" si="137"/>
        <v>30</v>
      </c>
    </row>
    <row r="1438" spans="1:22" ht="43.5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 s="19">
        <f t="shared" si="137"/>
        <v>30</v>
      </c>
    </row>
    <row r="1439" spans="1:22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 s="19">
        <f t="shared" si="137"/>
        <v>36.675937500003783</v>
      </c>
    </row>
    <row r="1440" spans="1:22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 s="19">
        <f t="shared" si="137"/>
        <v>29.708344907405262</v>
      </c>
    </row>
    <row r="1441" spans="1:22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 s="19">
        <f t="shared" si="137"/>
        <v>30</v>
      </c>
    </row>
    <row r="1442" spans="1:22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 s="19">
        <f t="shared" si="137"/>
        <v>30</v>
      </c>
    </row>
    <row r="1443" spans="1:22" ht="43.5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 s="19">
        <f t="shared" si="137"/>
        <v>60</v>
      </c>
    </row>
    <row r="1444" spans="1:22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 s="19">
        <f t="shared" si="137"/>
        <v>30</v>
      </c>
    </row>
    <row r="1445" spans="1:22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2016</v>
      </c>
      <c r="V1445" s="19">
        <f t="shared" si="137"/>
        <v>30</v>
      </c>
    </row>
    <row r="1446" spans="1:22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 s="19">
        <f t="shared" si="137"/>
        <v>60</v>
      </c>
    </row>
    <row r="1447" spans="1:22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 s="19">
        <f t="shared" si="137"/>
        <v>30</v>
      </c>
    </row>
    <row r="1448" spans="1:22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 s="19">
        <f t="shared" si="137"/>
        <v>20</v>
      </c>
    </row>
    <row r="1449" spans="1:22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 s="19">
        <f t="shared" si="137"/>
        <v>30</v>
      </c>
    </row>
    <row r="1450" spans="1:22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 s="19">
        <f t="shared" si="137"/>
        <v>30.289143518522906</v>
      </c>
    </row>
    <row r="1451" spans="1:22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 s="19">
        <f t="shared" si="137"/>
        <v>48</v>
      </c>
    </row>
    <row r="1452" spans="1:22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 s="19">
        <f t="shared" si="137"/>
        <v>30</v>
      </c>
    </row>
    <row r="1453" spans="1:22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 s="19">
        <f t="shared" si="137"/>
        <v>30.041666666664241</v>
      </c>
    </row>
    <row r="1454" spans="1:22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 s="19">
        <f t="shared" si="137"/>
        <v>30</v>
      </c>
    </row>
    <row r="1455" spans="1:22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 s="19">
        <f t="shared" si="137"/>
        <v>44.958333333335759</v>
      </c>
    </row>
    <row r="1456" spans="1:22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 s="19">
        <f t="shared" si="137"/>
        <v>21.049305555556202</v>
      </c>
    </row>
    <row r="1457" spans="1:22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 s="19">
        <f t="shared" si="137"/>
        <v>54.896064814813144</v>
      </c>
    </row>
    <row r="1458" spans="1:22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2016</v>
      </c>
      <c r="V1458" s="19">
        <f t="shared" si="137"/>
        <v>30</v>
      </c>
    </row>
    <row r="1459" spans="1:22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 s="19">
        <f t="shared" si="137"/>
        <v>30.041666666671517</v>
      </c>
    </row>
    <row r="1460" spans="1:22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 s="19">
        <f t="shared" si="137"/>
        <v>30.461111111108039</v>
      </c>
    </row>
    <row r="1461" spans="1:22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 s="19">
        <f t="shared" si="137"/>
        <v>28.520879629628325</v>
      </c>
    </row>
    <row r="1462" spans="1:22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 s="19">
        <f t="shared" si="137"/>
        <v>58.092615740737529</v>
      </c>
    </row>
    <row r="1463" spans="1:22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 s="19">
        <f t="shared" si="137"/>
        <v>33.354699074072414</v>
      </c>
    </row>
    <row r="1464" spans="1:22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 s="19">
        <f t="shared" si="137"/>
        <v>30</v>
      </c>
    </row>
    <row r="1465" spans="1:22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 s="19">
        <f t="shared" si="137"/>
        <v>44.958333333335759</v>
      </c>
    </row>
    <row r="1466" spans="1:22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 s="19">
        <f t="shared" si="137"/>
        <v>30</v>
      </c>
    </row>
    <row r="1467" spans="1:22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 s="19">
        <f t="shared" si="137"/>
        <v>30.390601851853717</v>
      </c>
    </row>
    <row r="1468" spans="1:22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2015</v>
      </c>
      <c r="V1468" s="19">
        <f t="shared" si="137"/>
        <v>41.036273148143664</v>
      </c>
    </row>
    <row r="1469" spans="1:22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 s="19">
        <f t="shared" si="137"/>
        <v>59.958333333335759</v>
      </c>
    </row>
    <row r="1470" spans="1:22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 s="19">
        <f t="shared" si="137"/>
        <v>60</v>
      </c>
    </row>
    <row r="1471" spans="1:22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 s="19">
        <f t="shared" si="137"/>
        <v>30</v>
      </c>
    </row>
    <row r="1472" spans="1:22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 s="19">
        <f t="shared" si="137"/>
        <v>21</v>
      </c>
    </row>
    <row r="1473" spans="1:22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 s="19">
        <f t="shared" si="137"/>
        <v>30</v>
      </c>
    </row>
    <row r="1474" spans="1:22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+ROUND(E1474/D1474*100,0)</f>
        <v>139</v>
      </c>
      <c r="P1474">
        <f t="shared" si="133"/>
        <v>103.2</v>
      </c>
      <c r="Q1474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 s="19">
        <f t="shared" si="137"/>
        <v>30</v>
      </c>
    </row>
    <row r="1475" spans="1:22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4">
        <f t="shared" ref="S1475:S1538" si="140">+(((J1475/60)/60)/24+DATE(1970,1,1))</f>
        <v>40939.979618055557</v>
      </c>
      <c r="T1475" s="14">
        <f t="shared" ref="T1475:T1538" si="141">+(((I1475/60)/60)/24+DATE(1970,1,1))</f>
        <v>40969.979618055557</v>
      </c>
      <c r="U1475">
        <f t="shared" ref="U1475:U1538" si="142">+YEAR(S1475)</f>
        <v>2012</v>
      </c>
      <c r="V1475" s="19">
        <f t="shared" ref="V1475:V1538" si="143">+T1475-S1475</f>
        <v>30</v>
      </c>
    </row>
    <row r="1476" spans="1:22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 s="19">
        <f t="shared" si="143"/>
        <v>30</v>
      </c>
    </row>
    <row r="1477" spans="1:22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 s="19">
        <f t="shared" si="143"/>
        <v>32.484687500000291</v>
      </c>
    </row>
    <row r="1478" spans="1:22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 s="19">
        <f t="shared" si="143"/>
        <v>30</v>
      </c>
    </row>
    <row r="1479" spans="1:22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 s="19">
        <f t="shared" si="143"/>
        <v>59.50921296296292</v>
      </c>
    </row>
    <row r="1480" spans="1:22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 s="19">
        <f t="shared" si="143"/>
        <v>14</v>
      </c>
    </row>
    <row r="1481" spans="1:22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 s="19">
        <f t="shared" si="143"/>
        <v>14.420729166668025</v>
      </c>
    </row>
    <row r="1482" spans="1:22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 s="19">
        <f t="shared" si="143"/>
        <v>16.774317129631527</v>
      </c>
    </row>
    <row r="1483" spans="1:22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 s="19">
        <f t="shared" si="143"/>
        <v>30</v>
      </c>
    </row>
    <row r="1484" spans="1:22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 s="19">
        <f t="shared" si="143"/>
        <v>22.469027777769952</v>
      </c>
    </row>
    <row r="1485" spans="1:22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 s="19">
        <f t="shared" si="143"/>
        <v>25</v>
      </c>
    </row>
    <row r="1486" spans="1:22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 s="19">
        <f t="shared" si="143"/>
        <v>58.417789351857209</v>
      </c>
    </row>
    <row r="1487" spans="1:22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 s="19">
        <f t="shared" si="143"/>
        <v>45</v>
      </c>
    </row>
    <row r="1488" spans="1:22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 s="19">
        <f t="shared" si="143"/>
        <v>30</v>
      </c>
    </row>
    <row r="1489" spans="1:22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 s="19">
        <f t="shared" si="143"/>
        <v>30</v>
      </c>
    </row>
    <row r="1490" spans="1:22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2013</v>
      </c>
      <c r="V1490" s="19">
        <f t="shared" si="143"/>
        <v>30</v>
      </c>
    </row>
    <row r="1491" spans="1:22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 s="19">
        <f t="shared" si="143"/>
        <v>30.041666666664241</v>
      </c>
    </row>
    <row r="1492" spans="1:22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 s="19">
        <f t="shared" si="143"/>
        <v>29</v>
      </c>
    </row>
    <row r="1493" spans="1:22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2014</v>
      </c>
      <c r="V1493" s="19">
        <f t="shared" si="143"/>
        <v>58.937928240738984</v>
      </c>
    </row>
    <row r="1494" spans="1:22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 s="19">
        <f t="shared" si="143"/>
        <v>30</v>
      </c>
    </row>
    <row r="1495" spans="1:22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 s="19">
        <f t="shared" si="143"/>
        <v>30</v>
      </c>
    </row>
    <row r="1496" spans="1:22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 s="19">
        <f t="shared" si="143"/>
        <v>29.929016203706851</v>
      </c>
    </row>
    <row r="1497" spans="1:22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 s="19">
        <f t="shared" si="143"/>
        <v>30</v>
      </c>
    </row>
    <row r="1498" spans="1:22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 s="19">
        <f t="shared" si="143"/>
        <v>60</v>
      </c>
    </row>
    <row r="1499" spans="1:22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 s="19">
        <f t="shared" si="143"/>
        <v>42.178912037037662</v>
      </c>
    </row>
    <row r="1500" spans="1:22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 s="19">
        <f t="shared" si="143"/>
        <v>45</v>
      </c>
    </row>
    <row r="1501" spans="1:22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 s="19">
        <f t="shared" si="143"/>
        <v>60</v>
      </c>
    </row>
    <row r="1502" spans="1:22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 s="19">
        <f t="shared" si="143"/>
        <v>30</v>
      </c>
    </row>
    <row r="1503" spans="1:22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 s="19">
        <f t="shared" si="143"/>
        <v>30</v>
      </c>
    </row>
    <row r="1504" spans="1:22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 s="19">
        <f t="shared" si="143"/>
        <v>28.374074074075907</v>
      </c>
    </row>
    <row r="1505" spans="1:22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 s="19">
        <f t="shared" si="143"/>
        <v>60</v>
      </c>
    </row>
    <row r="1506" spans="1:22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 s="19">
        <f t="shared" si="143"/>
        <v>27.698564814811107</v>
      </c>
    </row>
    <row r="1507" spans="1:22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 s="19">
        <f t="shared" si="143"/>
        <v>37.39070601851563</v>
      </c>
    </row>
    <row r="1508" spans="1:22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 s="19">
        <f t="shared" si="143"/>
        <v>30</v>
      </c>
    </row>
    <row r="1509" spans="1:22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 s="19">
        <f t="shared" si="143"/>
        <v>58.889942129630072</v>
      </c>
    </row>
    <row r="1510" spans="1:22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 s="19">
        <f t="shared" si="143"/>
        <v>31</v>
      </c>
    </row>
    <row r="1511" spans="1:22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 s="19">
        <f t="shared" si="143"/>
        <v>29.424247685186856</v>
      </c>
    </row>
    <row r="1512" spans="1:22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 s="19">
        <f t="shared" si="143"/>
        <v>30</v>
      </c>
    </row>
    <row r="1513" spans="1:22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 s="19">
        <f t="shared" si="143"/>
        <v>30.041666666664241</v>
      </c>
    </row>
    <row r="1514" spans="1:22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 s="19">
        <f t="shared" si="143"/>
        <v>30</v>
      </c>
    </row>
    <row r="1515" spans="1:22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 s="19">
        <f t="shared" si="143"/>
        <v>30</v>
      </c>
    </row>
    <row r="1516" spans="1:22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 s="19">
        <f t="shared" si="143"/>
        <v>40</v>
      </c>
    </row>
    <row r="1517" spans="1:22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 s="19">
        <f t="shared" si="143"/>
        <v>29.958333333335759</v>
      </c>
    </row>
    <row r="1518" spans="1:22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 s="19">
        <f t="shared" si="143"/>
        <v>30.116990740731126</v>
      </c>
    </row>
    <row r="1519" spans="1:22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 s="19">
        <f t="shared" si="143"/>
        <v>30.683414351849933</v>
      </c>
    </row>
    <row r="1520" spans="1:22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 s="19">
        <f t="shared" si="143"/>
        <v>30</v>
      </c>
    </row>
    <row r="1521" spans="1:22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 s="19">
        <f t="shared" si="143"/>
        <v>28.174270833333139</v>
      </c>
    </row>
    <row r="1522" spans="1:22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 s="19">
        <f t="shared" si="143"/>
        <v>36.308877314819256</v>
      </c>
    </row>
    <row r="1523" spans="1:22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 s="19">
        <f t="shared" si="143"/>
        <v>35</v>
      </c>
    </row>
    <row r="1524" spans="1:22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 s="19">
        <f t="shared" si="143"/>
        <v>30</v>
      </c>
    </row>
    <row r="1525" spans="1:22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 s="19">
        <f t="shared" si="143"/>
        <v>31.248657407406427</v>
      </c>
    </row>
    <row r="1526" spans="1:22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 s="19">
        <f t="shared" si="143"/>
        <v>30</v>
      </c>
    </row>
    <row r="1527" spans="1:22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 s="19">
        <f t="shared" si="143"/>
        <v>30</v>
      </c>
    </row>
    <row r="1528" spans="1:22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2015</v>
      </c>
      <c r="V1528" s="19">
        <f t="shared" si="143"/>
        <v>49</v>
      </c>
    </row>
    <row r="1529" spans="1:22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 s="19">
        <f t="shared" si="143"/>
        <v>27.958333333328483</v>
      </c>
    </row>
    <row r="1530" spans="1:22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 s="19">
        <f t="shared" si="143"/>
        <v>30.26710648147855</v>
      </c>
    </row>
    <row r="1531" spans="1:22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 s="19">
        <f t="shared" si="143"/>
        <v>29.958333333335759</v>
      </c>
    </row>
    <row r="1532" spans="1:22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 s="19">
        <f t="shared" si="143"/>
        <v>25</v>
      </c>
    </row>
    <row r="1533" spans="1:22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 s="19">
        <f t="shared" si="143"/>
        <v>32.32261574074073</v>
      </c>
    </row>
    <row r="1534" spans="1:22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 s="19">
        <f t="shared" si="143"/>
        <v>24.149710648147448</v>
      </c>
    </row>
    <row r="1535" spans="1:22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 s="19">
        <f t="shared" si="143"/>
        <v>49.163923611115024</v>
      </c>
    </row>
    <row r="1536" spans="1:22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 s="19">
        <f t="shared" si="143"/>
        <v>30</v>
      </c>
    </row>
    <row r="1537" spans="1:22" ht="43.5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 s="19">
        <f t="shared" si="143"/>
        <v>29.087604166670644</v>
      </c>
    </row>
    <row r="1538" spans="1:22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+ROUND(E1538/D1538*100,0)</f>
        <v>250</v>
      </c>
      <c r="P1538">
        <f t="shared" si="139"/>
        <v>66.02</v>
      </c>
      <c r="Q1538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 s="19">
        <f t="shared" si="143"/>
        <v>30</v>
      </c>
    </row>
    <row r="1539" spans="1:22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4">
        <f t="shared" ref="S1539:S1602" si="146">+(((J1539/60)/60)/24+DATE(1970,1,1))</f>
        <v>42552.315127314811</v>
      </c>
      <c r="T1539" s="14">
        <f t="shared" ref="T1539:T1602" si="147">+(((I1539/60)/60)/24+DATE(1970,1,1))</f>
        <v>42588.75</v>
      </c>
      <c r="U1539">
        <f t="shared" ref="U1539:U1602" si="148">+YEAR(S1539)</f>
        <v>2016</v>
      </c>
      <c r="V1539" s="19">
        <f t="shared" ref="V1539:V1602" si="149">+T1539-S1539</f>
        <v>36.434872685189475</v>
      </c>
    </row>
    <row r="1540" spans="1:22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2014</v>
      </c>
      <c r="V1540" s="19">
        <f t="shared" si="149"/>
        <v>45</v>
      </c>
    </row>
    <row r="1541" spans="1:22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2016</v>
      </c>
      <c r="V1541" s="19">
        <f t="shared" si="149"/>
        <v>33</v>
      </c>
    </row>
    <row r="1542" spans="1:22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 s="19">
        <f t="shared" si="149"/>
        <v>30.044953703698411</v>
      </c>
    </row>
    <row r="1543" spans="1:22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 s="19">
        <f t="shared" si="149"/>
        <v>30</v>
      </c>
    </row>
    <row r="1544" spans="1:22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 s="19">
        <f t="shared" si="149"/>
        <v>15</v>
      </c>
    </row>
    <row r="1545" spans="1:22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 s="19">
        <f t="shared" si="149"/>
        <v>30.041666666664241</v>
      </c>
    </row>
    <row r="1546" spans="1:22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 s="19">
        <f t="shared" si="149"/>
        <v>41.961296296292858</v>
      </c>
    </row>
    <row r="1547" spans="1:22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 s="19">
        <f t="shared" si="149"/>
        <v>34.001458333332266</v>
      </c>
    </row>
    <row r="1548" spans="1:22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 s="19">
        <f t="shared" si="149"/>
        <v>60</v>
      </c>
    </row>
    <row r="1549" spans="1:22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 s="19">
        <f t="shared" si="149"/>
        <v>7</v>
      </c>
    </row>
    <row r="1550" spans="1:22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 s="19">
        <f t="shared" si="149"/>
        <v>30.041666666656965</v>
      </c>
    </row>
    <row r="1551" spans="1:22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 s="19">
        <f t="shared" si="149"/>
        <v>30.041666666671517</v>
      </c>
    </row>
    <row r="1552" spans="1:22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 s="19">
        <f t="shared" si="149"/>
        <v>30</v>
      </c>
    </row>
    <row r="1553" spans="1:22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 s="19">
        <f t="shared" si="149"/>
        <v>30</v>
      </c>
    </row>
    <row r="1554" spans="1:22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 s="19">
        <f t="shared" si="149"/>
        <v>20.477222222223645</v>
      </c>
    </row>
    <row r="1555" spans="1:22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 s="19">
        <f t="shared" si="149"/>
        <v>30</v>
      </c>
    </row>
    <row r="1556" spans="1:22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 s="19">
        <f t="shared" si="149"/>
        <v>30</v>
      </c>
    </row>
    <row r="1557" spans="1:22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 s="19">
        <f t="shared" si="149"/>
        <v>23.094537037031841</v>
      </c>
    </row>
    <row r="1558" spans="1:22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 s="19">
        <f t="shared" si="149"/>
        <v>30</v>
      </c>
    </row>
    <row r="1559" spans="1:22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 s="19">
        <f t="shared" si="149"/>
        <v>31</v>
      </c>
    </row>
    <row r="1560" spans="1:22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 s="19">
        <f t="shared" si="149"/>
        <v>59.110659722224227</v>
      </c>
    </row>
    <row r="1561" spans="1:22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 s="19">
        <f t="shared" si="149"/>
        <v>15</v>
      </c>
    </row>
    <row r="1562" spans="1:22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 s="19">
        <f t="shared" si="149"/>
        <v>20.041666666671517</v>
      </c>
    </row>
    <row r="1563" spans="1:22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 s="19">
        <f t="shared" si="149"/>
        <v>30.041666666671517</v>
      </c>
    </row>
    <row r="1564" spans="1:22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 s="19">
        <f t="shared" si="149"/>
        <v>69.468564814815181</v>
      </c>
    </row>
    <row r="1565" spans="1:22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 s="19">
        <f t="shared" si="149"/>
        <v>59.958333333335759</v>
      </c>
    </row>
    <row r="1566" spans="1:22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 s="19">
        <f t="shared" si="149"/>
        <v>31.469803240739566</v>
      </c>
    </row>
    <row r="1567" spans="1:22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 s="19">
        <f t="shared" si="149"/>
        <v>30</v>
      </c>
    </row>
    <row r="1568" spans="1:22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 s="19">
        <f t="shared" si="149"/>
        <v>28.999953703707433</v>
      </c>
    </row>
    <row r="1569" spans="1:22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 s="19">
        <f t="shared" si="149"/>
        <v>15.063136574077362</v>
      </c>
    </row>
    <row r="1570" spans="1:22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 s="19">
        <f t="shared" si="149"/>
        <v>35</v>
      </c>
    </row>
    <row r="1571" spans="1:22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 s="19">
        <f t="shared" si="149"/>
        <v>30</v>
      </c>
    </row>
    <row r="1572" spans="1:22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 s="19">
        <f t="shared" si="149"/>
        <v>29.958333333328483</v>
      </c>
    </row>
    <row r="1573" spans="1:22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 s="19">
        <f t="shared" si="149"/>
        <v>30</v>
      </c>
    </row>
    <row r="1574" spans="1:22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 s="19">
        <f t="shared" si="149"/>
        <v>24.966215277774609</v>
      </c>
    </row>
    <row r="1575" spans="1:22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 s="19">
        <f t="shared" si="149"/>
        <v>40.16594907407125</v>
      </c>
    </row>
    <row r="1576" spans="1:22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 s="19">
        <f t="shared" si="149"/>
        <v>35</v>
      </c>
    </row>
    <row r="1577" spans="1:22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 s="19">
        <f t="shared" si="149"/>
        <v>30</v>
      </c>
    </row>
    <row r="1578" spans="1:22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 s="19">
        <f t="shared" si="149"/>
        <v>45</v>
      </c>
    </row>
    <row r="1579" spans="1:22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 s="19">
        <f t="shared" si="149"/>
        <v>60</v>
      </c>
    </row>
    <row r="1580" spans="1:22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 s="19">
        <f t="shared" si="149"/>
        <v>24.017465277778683</v>
      </c>
    </row>
    <row r="1581" spans="1:22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 s="19">
        <f t="shared" si="149"/>
        <v>33</v>
      </c>
    </row>
    <row r="1582" spans="1:22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 s="19">
        <f t="shared" si="149"/>
        <v>60</v>
      </c>
    </row>
    <row r="1583" spans="1:22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 s="19">
        <f t="shared" si="149"/>
        <v>32</v>
      </c>
    </row>
    <row r="1584" spans="1:22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 s="19">
        <f t="shared" si="149"/>
        <v>57.098923611112696</v>
      </c>
    </row>
    <row r="1585" spans="1:22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 s="19">
        <f t="shared" si="149"/>
        <v>30</v>
      </c>
    </row>
    <row r="1586" spans="1:22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 s="19">
        <f t="shared" si="149"/>
        <v>10</v>
      </c>
    </row>
    <row r="1587" spans="1:22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 s="19">
        <f t="shared" si="149"/>
        <v>21.562870370369637</v>
      </c>
    </row>
    <row r="1588" spans="1:22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 s="19">
        <f t="shared" si="149"/>
        <v>29.958333333328483</v>
      </c>
    </row>
    <row r="1589" spans="1:22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 s="19">
        <f t="shared" si="149"/>
        <v>30</v>
      </c>
    </row>
    <row r="1590" spans="1:22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 s="19">
        <f t="shared" si="149"/>
        <v>30.591678240736655</v>
      </c>
    </row>
    <row r="1591" spans="1:22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 s="19">
        <f t="shared" si="149"/>
        <v>30</v>
      </c>
    </row>
    <row r="1592" spans="1:22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 s="19">
        <f t="shared" si="149"/>
        <v>30</v>
      </c>
    </row>
    <row r="1593" spans="1:22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 s="19">
        <f t="shared" si="149"/>
        <v>29.958333333343035</v>
      </c>
    </row>
    <row r="1594" spans="1:22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 s="19">
        <f t="shared" si="149"/>
        <v>44.958333333328483</v>
      </c>
    </row>
    <row r="1595" spans="1:22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 s="19">
        <f t="shared" si="149"/>
        <v>30</v>
      </c>
    </row>
    <row r="1596" spans="1:22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 s="19">
        <f t="shared" si="149"/>
        <v>59.968495370369055</v>
      </c>
    </row>
    <row r="1597" spans="1:22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 s="19">
        <f t="shared" si="149"/>
        <v>28.79226851851854</v>
      </c>
    </row>
    <row r="1598" spans="1:22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 s="19">
        <f t="shared" si="149"/>
        <v>45.041666666664241</v>
      </c>
    </row>
    <row r="1599" spans="1:22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 s="19">
        <f t="shared" si="149"/>
        <v>30</v>
      </c>
    </row>
    <row r="1600" spans="1:22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 s="19">
        <f t="shared" si="149"/>
        <v>60</v>
      </c>
    </row>
    <row r="1601" spans="1:22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 s="19">
        <f t="shared" si="149"/>
        <v>29.958333333343035</v>
      </c>
    </row>
    <row r="1602" spans="1:22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+ROUND(E1602/D1602*100,0)</f>
        <v>7</v>
      </c>
      <c r="P1602">
        <f t="shared" si="145"/>
        <v>40.78</v>
      </c>
      <c r="Q1602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 s="19">
        <f t="shared" si="149"/>
        <v>44.158657407402643</v>
      </c>
    </row>
    <row r="1603" spans="1:22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4">
        <f t="shared" ref="S1603:S1666" si="152">+(((J1603/60)/60)/24+DATE(1970,1,1))</f>
        <v>40638.092974537038</v>
      </c>
      <c r="T1603" s="14">
        <f t="shared" ref="T1603:T1666" si="153">+(((I1603/60)/60)/24+DATE(1970,1,1))</f>
        <v>40668.092974537038</v>
      </c>
      <c r="U1603">
        <f t="shared" ref="U1603:U1666" si="154">+YEAR(S1603)</f>
        <v>2011</v>
      </c>
      <c r="V1603" s="19">
        <f t="shared" ref="V1603:V1666" si="155">+T1603-S1603</f>
        <v>30</v>
      </c>
    </row>
    <row r="1604" spans="1:22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 s="19">
        <f t="shared" si="155"/>
        <v>42.660682870373421</v>
      </c>
    </row>
    <row r="1605" spans="1:22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2011</v>
      </c>
      <c r="V1605" s="19">
        <f t="shared" si="155"/>
        <v>60</v>
      </c>
    </row>
    <row r="1606" spans="1:22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 s="19">
        <f t="shared" si="155"/>
        <v>39.958333333328483</v>
      </c>
    </row>
    <row r="1607" spans="1:22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 s="19">
        <f t="shared" si="155"/>
        <v>9.2787847222207347</v>
      </c>
    </row>
    <row r="1608" spans="1:22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2010</v>
      </c>
      <c r="V1608" s="19">
        <f t="shared" si="155"/>
        <v>89.958333333335759</v>
      </c>
    </row>
    <row r="1609" spans="1:22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 s="19">
        <f t="shared" si="155"/>
        <v>21</v>
      </c>
    </row>
    <row r="1610" spans="1:22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2013</v>
      </c>
      <c r="V1610" s="19">
        <f t="shared" si="155"/>
        <v>32.395532407412247</v>
      </c>
    </row>
    <row r="1611" spans="1:22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 s="19">
        <f t="shared" si="155"/>
        <v>53.332071759265091</v>
      </c>
    </row>
    <row r="1612" spans="1:22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 s="19">
        <f t="shared" si="155"/>
        <v>30</v>
      </c>
    </row>
    <row r="1613" spans="1:22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 s="19">
        <f t="shared" si="155"/>
        <v>21</v>
      </c>
    </row>
    <row r="1614" spans="1:22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2012</v>
      </c>
      <c r="V1614" s="19">
        <f t="shared" si="155"/>
        <v>30</v>
      </c>
    </row>
    <row r="1615" spans="1:22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 s="19">
        <f t="shared" si="155"/>
        <v>30</v>
      </c>
    </row>
    <row r="1616" spans="1:22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 s="19">
        <f t="shared" si="155"/>
        <v>59.727210648154141</v>
      </c>
    </row>
    <row r="1617" spans="1:22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 s="19">
        <f t="shared" si="155"/>
        <v>45.041666666671517</v>
      </c>
    </row>
    <row r="1618" spans="1:22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 s="19">
        <f t="shared" si="155"/>
        <v>41.201145833329065</v>
      </c>
    </row>
    <row r="1619" spans="1:22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 s="19">
        <f t="shared" si="155"/>
        <v>33.127453703702486</v>
      </c>
    </row>
    <row r="1620" spans="1:22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 s="19">
        <f t="shared" si="155"/>
        <v>40</v>
      </c>
    </row>
    <row r="1621" spans="1:22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 s="19">
        <f t="shared" si="155"/>
        <v>21</v>
      </c>
    </row>
    <row r="1622" spans="1:22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 s="19">
        <f t="shared" si="155"/>
        <v>7</v>
      </c>
    </row>
    <row r="1623" spans="1:22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 s="19">
        <f t="shared" si="155"/>
        <v>53.559317129635019</v>
      </c>
    </row>
    <row r="1624" spans="1:22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 s="19">
        <f t="shared" si="155"/>
        <v>40.037800925929332</v>
      </c>
    </row>
    <row r="1625" spans="1:22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 s="19">
        <f t="shared" si="155"/>
        <v>60</v>
      </c>
    </row>
    <row r="1626" spans="1:22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2012</v>
      </c>
      <c r="V1626" s="19">
        <f t="shared" si="155"/>
        <v>40</v>
      </c>
    </row>
    <row r="1627" spans="1:22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 s="19">
        <f t="shared" si="155"/>
        <v>28</v>
      </c>
    </row>
    <row r="1628" spans="1:22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 s="19">
        <f t="shared" si="155"/>
        <v>30.041666666664241</v>
      </c>
    </row>
    <row r="1629" spans="1:22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 s="19">
        <f t="shared" si="155"/>
        <v>33.500590277777519</v>
      </c>
    </row>
    <row r="1630" spans="1:22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 s="19">
        <f t="shared" si="155"/>
        <v>33</v>
      </c>
    </row>
    <row r="1631" spans="1:22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 s="19">
        <f t="shared" si="155"/>
        <v>45</v>
      </c>
    </row>
    <row r="1632" spans="1:22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 s="19">
        <f t="shared" si="155"/>
        <v>30.453298611115315</v>
      </c>
    </row>
    <row r="1633" spans="1:22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 s="19">
        <f t="shared" si="155"/>
        <v>30</v>
      </c>
    </row>
    <row r="1634" spans="1:22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 s="19">
        <f t="shared" si="155"/>
        <v>60</v>
      </c>
    </row>
    <row r="1635" spans="1:22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2011</v>
      </c>
      <c r="V1635" s="19">
        <f t="shared" si="155"/>
        <v>27.324583333334886</v>
      </c>
    </row>
    <row r="1636" spans="1:22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 s="19">
        <f t="shared" si="155"/>
        <v>38.059479166666279</v>
      </c>
    </row>
    <row r="1637" spans="1:22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 s="19">
        <f t="shared" si="155"/>
        <v>60</v>
      </c>
    </row>
    <row r="1638" spans="1:22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 s="19">
        <f t="shared" si="155"/>
        <v>43.07999999999447</v>
      </c>
    </row>
    <row r="1639" spans="1:22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 s="19">
        <f t="shared" si="155"/>
        <v>56.233796296299261</v>
      </c>
    </row>
    <row r="1640" spans="1:22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 s="19">
        <f t="shared" si="155"/>
        <v>45.205231481479132</v>
      </c>
    </row>
    <row r="1641" spans="1:22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 s="19">
        <f t="shared" si="155"/>
        <v>30</v>
      </c>
    </row>
    <row r="1642" spans="1:22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 s="19">
        <f t="shared" si="155"/>
        <v>13.851678240738693</v>
      </c>
    </row>
    <row r="1643" spans="1:22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 s="19">
        <f t="shared" si="155"/>
        <v>30</v>
      </c>
    </row>
    <row r="1644" spans="1:22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 s="19">
        <f t="shared" si="155"/>
        <v>20</v>
      </c>
    </row>
    <row r="1645" spans="1:22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 s="19">
        <f t="shared" si="155"/>
        <v>30</v>
      </c>
    </row>
    <row r="1646" spans="1:22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 s="19">
        <f t="shared" si="155"/>
        <v>60.041666666671517</v>
      </c>
    </row>
    <row r="1647" spans="1:22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 s="19">
        <f t="shared" si="155"/>
        <v>14</v>
      </c>
    </row>
    <row r="1648" spans="1:22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 s="19">
        <f t="shared" si="155"/>
        <v>32.307372685187147</v>
      </c>
    </row>
    <row r="1649" spans="1:22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 s="19">
        <f t="shared" si="155"/>
        <v>30</v>
      </c>
    </row>
    <row r="1650" spans="1:22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 s="19">
        <f t="shared" si="155"/>
        <v>29.958333333335759</v>
      </c>
    </row>
    <row r="1651" spans="1:22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 s="19">
        <f t="shared" si="155"/>
        <v>45</v>
      </c>
    </row>
    <row r="1652" spans="1:22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 s="19">
        <f t="shared" si="155"/>
        <v>30</v>
      </c>
    </row>
    <row r="1653" spans="1:22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 s="19">
        <f t="shared" si="155"/>
        <v>33.390277777783922</v>
      </c>
    </row>
    <row r="1654" spans="1:22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 s="19">
        <f t="shared" si="155"/>
        <v>30.041666666664241</v>
      </c>
    </row>
    <row r="1655" spans="1:22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 s="19">
        <f t="shared" si="155"/>
        <v>31</v>
      </c>
    </row>
    <row r="1656" spans="1:22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 s="19">
        <f t="shared" si="155"/>
        <v>30</v>
      </c>
    </row>
    <row r="1657" spans="1:22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 s="19">
        <f t="shared" si="155"/>
        <v>29.958333333328483</v>
      </c>
    </row>
    <row r="1658" spans="1:22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 s="19">
        <f t="shared" si="155"/>
        <v>30</v>
      </c>
    </row>
    <row r="1659" spans="1:22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 s="19">
        <f t="shared" si="155"/>
        <v>30</v>
      </c>
    </row>
    <row r="1660" spans="1:22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 s="19">
        <f t="shared" si="155"/>
        <v>38.375381944439141</v>
      </c>
    </row>
    <row r="1661" spans="1:22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 s="19">
        <f t="shared" si="155"/>
        <v>28.586562500000582</v>
      </c>
    </row>
    <row r="1662" spans="1:22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 s="19">
        <f t="shared" si="155"/>
        <v>31.222106481480296</v>
      </c>
    </row>
    <row r="1663" spans="1:22" ht="58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2015</v>
      </c>
      <c r="V1663" s="19">
        <f t="shared" si="155"/>
        <v>42.876956018517376</v>
      </c>
    </row>
    <row r="1664" spans="1:22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 s="19">
        <f t="shared" si="155"/>
        <v>60.041666666664241</v>
      </c>
    </row>
    <row r="1665" spans="1:22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 s="19">
        <f t="shared" si="155"/>
        <v>30</v>
      </c>
    </row>
    <row r="1666" spans="1:22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+ROUND(E1666/D1666*100,0)</f>
        <v>122</v>
      </c>
      <c r="P1666">
        <f t="shared" si="151"/>
        <v>34.380000000000003</v>
      </c>
      <c r="Q1666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 s="19">
        <f t="shared" si="155"/>
        <v>44.404189814820711</v>
      </c>
    </row>
    <row r="1667" spans="1:22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4">
        <f t="shared" ref="S1667:S1730" si="158">+(((J1667/60)/60)/24+DATE(1970,1,1))</f>
        <v>40564.649456018517</v>
      </c>
      <c r="T1667" s="14">
        <f t="shared" ref="T1667:T1730" si="159">+(((I1667/60)/60)/24+DATE(1970,1,1))</f>
        <v>40596.125</v>
      </c>
      <c r="U1667">
        <f t="shared" ref="U1667:U1730" si="160">+YEAR(S1667)</f>
        <v>2011</v>
      </c>
      <c r="V1667" s="19">
        <f t="shared" ref="V1667:V1730" si="161">+T1667-S1667</f>
        <v>31.475543981483497</v>
      </c>
    </row>
    <row r="1668" spans="1:22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 s="19">
        <f t="shared" si="161"/>
        <v>29.958333333328483</v>
      </c>
    </row>
    <row r="1669" spans="1:22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 s="19">
        <f t="shared" si="161"/>
        <v>27.220393518524361</v>
      </c>
    </row>
    <row r="1670" spans="1:22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 s="19">
        <f t="shared" si="161"/>
        <v>30.041666666671517</v>
      </c>
    </row>
    <row r="1671" spans="1:22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 s="19">
        <f t="shared" si="161"/>
        <v>60</v>
      </c>
    </row>
    <row r="1672" spans="1:22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 s="19">
        <f t="shared" si="161"/>
        <v>50.236122685178998</v>
      </c>
    </row>
    <row r="1673" spans="1:22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 s="19">
        <f t="shared" si="161"/>
        <v>30</v>
      </c>
    </row>
    <row r="1674" spans="1:22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 s="19">
        <f t="shared" si="161"/>
        <v>30</v>
      </c>
    </row>
    <row r="1675" spans="1:22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 s="19">
        <f t="shared" si="161"/>
        <v>30</v>
      </c>
    </row>
    <row r="1676" spans="1:22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 s="19">
        <f t="shared" si="161"/>
        <v>30.685578703705687</v>
      </c>
    </row>
    <row r="1677" spans="1:22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 s="19">
        <f t="shared" si="161"/>
        <v>30.185648148144537</v>
      </c>
    </row>
    <row r="1678" spans="1:22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 s="19">
        <f t="shared" si="161"/>
        <v>46.439733796294604</v>
      </c>
    </row>
    <row r="1679" spans="1:22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 s="19">
        <f t="shared" si="161"/>
        <v>59.842175925921765</v>
      </c>
    </row>
    <row r="1680" spans="1:22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 s="19">
        <f t="shared" si="161"/>
        <v>14</v>
      </c>
    </row>
    <row r="1681" spans="1:22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 s="19">
        <f t="shared" si="161"/>
        <v>23</v>
      </c>
    </row>
    <row r="1682" spans="1:22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 s="19">
        <f t="shared" si="161"/>
        <v>30</v>
      </c>
    </row>
    <row r="1683" spans="1:22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 s="19">
        <f t="shared" si="161"/>
        <v>48.96199074073229</v>
      </c>
    </row>
    <row r="1684" spans="1:22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 s="19">
        <f t="shared" si="161"/>
        <v>59.958333333328483</v>
      </c>
    </row>
    <row r="1685" spans="1:22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 s="19">
        <f t="shared" si="161"/>
        <v>24</v>
      </c>
    </row>
    <row r="1686" spans="1:22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 s="19">
        <f t="shared" si="161"/>
        <v>27.958333333328483</v>
      </c>
    </row>
    <row r="1687" spans="1:22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 s="19">
        <f t="shared" si="161"/>
        <v>29.958333333335759</v>
      </c>
    </row>
    <row r="1688" spans="1:22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 s="19">
        <f t="shared" si="161"/>
        <v>59.958333333328483</v>
      </c>
    </row>
    <row r="1689" spans="1:22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 s="19">
        <f t="shared" si="161"/>
        <v>33.796932870369346</v>
      </c>
    </row>
    <row r="1690" spans="1:22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 s="19">
        <f t="shared" si="161"/>
        <v>29.958333333343035</v>
      </c>
    </row>
    <row r="1691" spans="1:22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 s="19">
        <f t="shared" si="161"/>
        <v>29.958333333335759</v>
      </c>
    </row>
    <row r="1692" spans="1:22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 s="19">
        <f t="shared" si="161"/>
        <v>29.958333333328483</v>
      </c>
    </row>
    <row r="1693" spans="1:22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 s="19">
        <f t="shared" si="161"/>
        <v>32.340185185195878</v>
      </c>
    </row>
    <row r="1694" spans="1:22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 s="19">
        <f t="shared" si="161"/>
        <v>32.848067129627452</v>
      </c>
    </row>
    <row r="1695" spans="1:22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 s="19">
        <f t="shared" si="161"/>
        <v>30.913055555545725</v>
      </c>
    </row>
    <row r="1696" spans="1:22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 s="19">
        <f t="shared" si="161"/>
        <v>29.521828703698702</v>
      </c>
    </row>
    <row r="1697" spans="1:22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 s="19">
        <f t="shared" si="161"/>
        <v>34.010254629632982</v>
      </c>
    </row>
    <row r="1698" spans="1:22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 s="19">
        <f t="shared" si="161"/>
        <v>29.958333333328483</v>
      </c>
    </row>
    <row r="1699" spans="1:22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 s="19">
        <f t="shared" si="161"/>
        <v>29.958333333343035</v>
      </c>
    </row>
    <row r="1700" spans="1:22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 s="19">
        <f t="shared" si="161"/>
        <v>23.940046296294895</v>
      </c>
    </row>
    <row r="1701" spans="1:22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 s="19">
        <f t="shared" si="161"/>
        <v>30</v>
      </c>
    </row>
    <row r="1702" spans="1:22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 s="19">
        <f t="shared" si="161"/>
        <v>30.095023148154723</v>
      </c>
    </row>
    <row r="1703" spans="1:22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2014</v>
      </c>
      <c r="V1703" s="19">
        <f t="shared" si="161"/>
        <v>30</v>
      </c>
    </row>
    <row r="1704" spans="1:22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 s="19">
        <f t="shared" si="161"/>
        <v>29.958333333328483</v>
      </c>
    </row>
    <row r="1705" spans="1:22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 s="19">
        <f t="shared" si="161"/>
        <v>60</v>
      </c>
    </row>
    <row r="1706" spans="1:22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 s="19">
        <f t="shared" si="161"/>
        <v>30</v>
      </c>
    </row>
    <row r="1707" spans="1:22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 s="19">
        <f t="shared" si="161"/>
        <v>11.649930555562605</v>
      </c>
    </row>
    <row r="1708" spans="1:22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 s="19">
        <f t="shared" si="161"/>
        <v>60</v>
      </c>
    </row>
    <row r="1709" spans="1:22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 s="19">
        <f t="shared" si="161"/>
        <v>29.958333333335759</v>
      </c>
    </row>
    <row r="1710" spans="1:22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 s="19">
        <f t="shared" si="161"/>
        <v>40</v>
      </c>
    </row>
    <row r="1711" spans="1:22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 s="19">
        <f t="shared" si="161"/>
        <v>41.254930555558531</v>
      </c>
    </row>
    <row r="1712" spans="1:22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2015</v>
      </c>
      <c r="V1712" s="19">
        <f t="shared" si="161"/>
        <v>45.950370370381279</v>
      </c>
    </row>
    <row r="1713" spans="1:22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 s="19">
        <f t="shared" si="161"/>
        <v>31</v>
      </c>
    </row>
    <row r="1714" spans="1:22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 s="19">
        <f t="shared" si="161"/>
        <v>60</v>
      </c>
    </row>
    <row r="1715" spans="1:22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 s="19">
        <f t="shared" si="161"/>
        <v>30</v>
      </c>
    </row>
    <row r="1716" spans="1:22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 s="19">
        <f t="shared" si="161"/>
        <v>30</v>
      </c>
    </row>
    <row r="1717" spans="1:22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 s="19">
        <f t="shared" si="161"/>
        <v>29.92285879629344</v>
      </c>
    </row>
    <row r="1718" spans="1:22" ht="43.5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 s="19">
        <f t="shared" si="161"/>
        <v>40.041666666664241</v>
      </c>
    </row>
    <row r="1719" spans="1:22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 s="19">
        <f t="shared" si="161"/>
        <v>20.184745370381279</v>
      </c>
    </row>
    <row r="1720" spans="1:22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 s="19">
        <f t="shared" si="161"/>
        <v>43.597118055557075</v>
      </c>
    </row>
    <row r="1721" spans="1:22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 s="19">
        <f t="shared" si="161"/>
        <v>30</v>
      </c>
    </row>
    <row r="1722" spans="1:22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 s="19">
        <f t="shared" si="161"/>
        <v>30.041666666664241</v>
      </c>
    </row>
    <row r="1723" spans="1:22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 s="19">
        <f t="shared" si="161"/>
        <v>30</v>
      </c>
    </row>
    <row r="1724" spans="1:22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 s="19">
        <f t="shared" si="161"/>
        <v>37.045960648152686</v>
      </c>
    </row>
    <row r="1725" spans="1:22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 s="19">
        <f t="shared" si="161"/>
        <v>56.42459490741021</v>
      </c>
    </row>
    <row r="1726" spans="1:22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 s="19">
        <f t="shared" si="161"/>
        <v>30</v>
      </c>
    </row>
    <row r="1727" spans="1:22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 s="19">
        <f t="shared" si="161"/>
        <v>30</v>
      </c>
    </row>
    <row r="1728" spans="1:22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 s="19">
        <f t="shared" si="161"/>
        <v>29</v>
      </c>
    </row>
    <row r="1729" spans="1:22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 s="19">
        <f t="shared" si="161"/>
        <v>54.530358796284418</v>
      </c>
    </row>
    <row r="1730" spans="1:22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+ROUND(E1730/D1730*100,0)</f>
        <v>68</v>
      </c>
      <c r="P1730">
        <f t="shared" si="157"/>
        <v>122.14</v>
      </c>
      <c r="Q173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 s="19">
        <f t="shared" si="161"/>
        <v>30</v>
      </c>
    </row>
    <row r="1731" spans="1:22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4">
        <f t="shared" ref="S1731:S1794" si="164">+(((J1731/60)/60)/24+DATE(1970,1,1))</f>
        <v>42471.052152777775</v>
      </c>
      <c r="T1731" s="14">
        <f t="shared" ref="T1731:T1794" si="165">+(((I1731/60)/60)/24+DATE(1970,1,1))</f>
        <v>42531.052152777775</v>
      </c>
      <c r="U1731">
        <f t="shared" ref="U1731:U1794" si="166">+YEAR(S1731)</f>
        <v>2016</v>
      </c>
      <c r="V1731" s="19">
        <f t="shared" ref="V1731:V1794" si="167">+T1731-S1731</f>
        <v>60</v>
      </c>
    </row>
    <row r="1732" spans="1:22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 s="19">
        <f t="shared" si="167"/>
        <v>30</v>
      </c>
    </row>
    <row r="1733" spans="1:22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 s="19">
        <f t="shared" si="167"/>
        <v>13.718148148152977</v>
      </c>
    </row>
    <row r="1734" spans="1:22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2015</v>
      </c>
      <c r="V1734" s="19">
        <f t="shared" si="167"/>
        <v>59.524525462955353</v>
      </c>
    </row>
    <row r="1735" spans="1:22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 s="19">
        <f t="shared" si="167"/>
        <v>12.22020833332499</v>
      </c>
    </row>
    <row r="1736" spans="1:22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 s="19">
        <f t="shared" si="167"/>
        <v>30</v>
      </c>
    </row>
    <row r="1737" spans="1:22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 s="19">
        <f t="shared" si="167"/>
        <v>30</v>
      </c>
    </row>
    <row r="1738" spans="1:22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 s="19">
        <f t="shared" si="167"/>
        <v>30.041666666664241</v>
      </c>
    </row>
    <row r="1739" spans="1:22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 s="19">
        <f t="shared" si="167"/>
        <v>30</v>
      </c>
    </row>
    <row r="1740" spans="1:22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 s="19">
        <f t="shared" si="167"/>
        <v>30</v>
      </c>
    </row>
    <row r="1741" spans="1:22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 s="19">
        <f t="shared" si="167"/>
        <v>58.958333333328483</v>
      </c>
    </row>
    <row r="1742" spans="1:22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 s="19">
        <f t="shared" si="167"/>
        <v>30</v>
      </c>
    </row>
    <row r="1743" spans="1:22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 s="19">
        <f t="shared" si="167"/>
        <v>45</v>
      </c>
    </row>
    <row r="1744" spans="1:22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2016</v>
      </c>
      <c r="V1744" s="19">
        <f t="shared" si="167"/>
        <v>31.99803240741312</v>
      </c>
    </row>
    <row r="1745" spans="1:22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 s="19">
        <f t="shared" si="167"/>
        <v>22.240335648151813</v>
      </c>
    </row>
    <row r="1746" spans="1:22" ht="43.5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 s="19">
        <f t="shared" si="167"/>
        <v>44.958333333328483</v>
      </c>
    </row>
    <row r="1747" spans="1:22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 s="19">
        <f t="shared" si="167"/>
        <v>35.823634259257233</v>
      </c>
    </row>
    <row r="1748" spans="1:22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 s="19">
        <f t="shared" si="167"/>
        <v>29.906631944439141</v>
      </c>
    </row>
    <row r="1749" spans="1:22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 s="19">
        <f t="shared" si="167"/>
        <v>29.18946759258688</v>
      </c>
    </row>
    <row r="1750" spans="1:22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 s="19">
        <f t="shared" si="167"/>
        <v>30</v>
      </c>
    </row>
    <row r="1751" spans="1:22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 s="19">
        <f t="shared" si="167"/>
        <v>36.815729166672099</v>
      </c>
    </row>
    <row r="1752" spans="1:22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 s="19">
        <f t="shared" si="167"/>
        <v>25</v>
      </c>
    </row>
    <row r="1753" spans="1:22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 s="19">
        <f t="shared" si="167"/>
        <v>29.958333333335759</v>
      </c>
    </row>
    <row r="1754" spans="1:22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 s="19">
        <f t="shared" si="167"/>
        <v>30</v>
      </c>
    </row>
    <row r="1755" spans="1:22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 s="19">
        <f t="shared" si="167"/>
        <v>29.958333333328483</v>
      </c>
    </row>
    <row r="1756" spans="1:22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 s="19">
        <f t="shared" si="167"/>
        <v>29.958333333335759</v>
      </c>
    </row>
    <row r="1757" spans="1:22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 s="19">
        <f t="shared" si="167"/>
        <v>30</v>
      </c>
    </row>
    <row r="1758" spans="1:22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 s="19">
        <f t="shared" si="167"/>
        <v>40</v>
      </c>
    </row>
    <row r="1759" spans="1:22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2016</v>
      </c>
      <c r="V1759" s="19">
        <f t="shared" si="167"/>
        <v>29.98445601851563</v>
      </c>
    </row>
    <row r="1760" spans="1:22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 s="19">
        <f t="shared" si="167"/>
        <v>60</v>
      </c>
    </row>
    <row r="1761" spans="1:22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 s="19">
        <f t="shared" si="167"/>
        <v>19.958333333328483</v>
      </c>
    </row>
    <row r="1762" spans="1:22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 s="19">
        <f t="shared" si="167"/>
        <v>20</v>
      </c>
    </row>
    <row r="1763" spans="1:22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 s="19">
        <f t="shared" si="167"/>
        <v>50</v>
      </c>
    </row>
    <row r="1764" spans="1:22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 s="19">
        <f t="shared" si="167"/>
        <v>30</v>
      </c>
    </row>
    <row r="1765" spans="1:22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 s="19">
        <f t="shared" si="167"/>
        <v>30</v>
      </c>
    </row>
    <row r="1766" spans="1:22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 s="19">
        <f t="shared" si="167"/>
        <v>29</v>
      </c>
    </row>
    <row r="1767" spans="1:22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 s="19">
        <f t="shared" si="167"/>
        <v>30</v>
      </c>
    </row>
    <row r="1768" spans="1:22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 s="19">
        <f t="shared" si="167"/>
        <v>21</v>
      </c>
    </row>
    <row r="1769" spans="1:22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 s="19">
        <f t="shared" si="167"/>
        <v>30</v>
      </c>
    </row>
    <row r="1770" spans="1:22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 s="19">
        <f t="shared" si="167"/>
        <v>60</v>
      </c>
    </row>
    <row r="1771" spans="1:22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2014</v>
      </c>
      <c r="V1771" s="19">
        <f t="shared" si="167"/>
        <v>30</v>
      </c>
    </row>
    <row r="1772" spans="1:22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 s="19">
        <f t="shared" si="167"/>
        <v>35</v>
      </c>
    </row>
    <row r="1773" spans="1:22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 s="19">
        <f t="shared" si="167"/>
        <v>30</v>
      </c>
    </row>
    <row r="1774" spans="1:22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 s="19">
        <f t="shared" si="167"/>
        <v>60</v>
      </c>
    </row>
    <row r="1775" spans="1:22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2014</v>
      </c>
      <c r="V1775" s="19">
        <f t="shared" si="167"/>
        <v>45</v>
      </c>
    </row>
    <row r="1776" spans="1:22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 s="19">
        <f t="shared" si="167"/>
        <v>42.405648148145701</v>
      </c>
    </row>
    <row r="1777" spans="1:22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 s="19">
        <f t="shared" si="167"/>
        <v>45</v>
      </c>
    </row>
    <row r="1778" spans="1:22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 s="19">
        <f t="shared" si="167"/>
        <v>36</v>
      </c>
    </row>
    <row r="1779" spans="1:22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 s="19">
        <f t="shared" si="167"/>
        <v>30</v>
      </c>
    </row>
    <row r="1780" spans="1:22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 s="19">
        <f t="shared" si="167"/>
        <v>44.958333333343035</v>
      </c>
    </row>
    <row r="1781" spans="1:22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 s="19">
        <f t="shared" si="167"/>
        <v>30</v>
      </c>
    </row>
    <row r="1782" spans="1:22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 s="19">
        <f t="shared" si="167"/>
        <v>60</v>
      </c>
    </row>
    <row r="1783" spans="1:22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 s="19">
        <f t="shared" si="167"/>
        <v>31</v>
      </c>
    </row>
    <row r="1784" spans="1:22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 s="19">
        <f t="shared" si="167"/>
        <v>33</v>
      </c>
    </row>
    <row r="1785" spans="1:22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 s="19">
        <f t="shared" si="167"/>
        <v>30</v>
      </c>
    </row>
    <row r="1786" spans="1:22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2014</v>
      </c>
      <c r="V1786" s="19">
        <f t="shared" si="167"/>
        <v>31.486805555556202</v>
      </c>
    </row>
    <row r="1787" spans="1:22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 s="19">
        <f t="shared" si="167"/>
        <v>30.865104166667152</v>
      </c>
    </row>
    <row r="1788" spans="1:22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 s="19">
        <f t="shared" si="167"/>
        <v>30</v>
      </c>
    </row>
    <row r="1789" spans="1:22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 s="19">
        <f t="shared" si="167"/>
        <v>29.958333333335759</v>
      </c>
    </row>
    <row r="1790" spans="1:22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 s="19">
        <f t="shared" si="167"/>
        <v>30</v>
      </c>
    </row>
    <row r="1791" spans="1:22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2014</v>
      </c>
      <c r="V1791" s="19">
        <f t="shared" si="167"/>
        <v>60</v>
      </c>
    </row>
    <row r="1792" spans="1:22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 s="19">
        <f t="shared" si="167"/>
        <v>30</v>
      </c>
    </row>
    <row r="1793" spans="1:22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2014</v>
      </c>
      <c r="V1793" s="19">
        <f t="shared" si="167"/>
        <v>60</v>
      </c>
    </row>
    <row r="1794" spans="1:22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+ROUND(E1794/D1794*100,0)</f>
        <v>61</v>
      </c>
      <c r="P1794">
        <f t="shared" si="163"/>
        <v>109.94</v>
      </c>
      <c r="Q1794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 s="19">
        <f t="shared" si="167"/>
        <v>37.259930555563187</v>
      </c>
    </row>
    <row r="1795" spans="1:22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4">
        <f t="shared" ref="S1795:S1858" si="170">+(((J1795/60)/60)/24+DATE(1970,1,1))</f>
        <v>41940.89166666667</v>
      </c>
      <c r="T1795" s="14">
        <f t="shared" ref="T1795:T1858" si="171">+(((I1795/60)/60)/24+DATE(1970,1,1))</f>
        <v>41970.933333333334</v>
      </c>
      <c r="U1795">
        <f t="shared" ref="U1795:U1858" si="172">+YEAR(S1795)</f>
        <v>2014</v>
      </c>
      <c r="V1795" s="19">
        <f t="shared" ref="V1795:V1858" si="173">+T1795-S1795</f>
        <v>30.041666666664241</v>
      </c>
    </row>
    <row r="1796" spans="1:22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 s="19">
        <f t="shared" si="173"/>
        <v>35</v>
      </c>
    </row>
    <row r="1797" spans="1:22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 s="19">
        <f t="shared" si="173"/>
        <v>29.377997685194714</v>
      </c>
    </row>
    <row r="1798" spans="1:22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 s="19">
        <f t="shared" si="173"/>
        <v>60</v>
      </c>
    </row>
    <row r="1799" spans="1:22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 s="19">
        <f t="shared" si="173"/>
        <v>30</v>
      </c>
    </row>
    <row r="1800" spans="1:22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2015</v>
      </c>
      <c r="V1800" s="19">
        <f t="shared" si="173"/>
        <v>60</v>
      </c>
    </row>
    <row r="1801" spans="1:22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 s="19">
        <f t="shared" si="173"/>
        <v>20.041666666671517</v>
      </c>
    </row>
    <row r="1802" spans="1:22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 s="19">
        <f t="shared" si="173"/>
        <v>30</v>
      </c>
    </row>
    <row r="1803" spans="1:22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 s="19">
        <f t="shared" si="173"/>
        <v>31.846435185187147</v>
      </c>
    </row>
    <row r="1804" spans="1:22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 s="19">
        <f t="shared" si="173"/>
        <v>23.443402777775191</v>
      </c>
    </row>
    <row r="1805" spans="1:22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 s="19">
        <f t="shared" si="173"/>
        <v>31</v>
      </c>
    </row>
    <row r="1806" spans="1:22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 s="19">
        <f t="shared" si="173"/>
        <v>40.041666666671517</v>
      </c>
    </row>
    <row r="1807" spans="1:22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 s="19">
        <f t="shared" si="173"/>
        <v>31.946087962962338</v>
      </c>
    </row>
    <row r="1808" spans="1:22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 s="19">
        <f t="shared" si="173"/>
        <v>35</v>
      </c>
    </row>
    <row r="1809" spans="1:22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 s="19">
        <f t="shared" si="173"/>
        <v>30</v>
      </c>
    </row>
    <row r="1810" spans="1:22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 s="19">
        <f t="shared" si="173"/>
        <v>35</v>
      </c>
    </row>
    <row r="1811" spans="1:22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 s="19">
        <f t="shared" si="173"/>
        <v>35</v>
      </c>
    </row>
    <row r="1812" spans="1:22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 s="19">
        <f t="shared" si="173"/>
        <v>12</v>
      </c>
    </row>
    <row r="1813" spans="1:22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 s="19">
        <f t="shared" si="173"/>
        <v>59.732986111106584</v>
      </c>
    </row>
    <row r="1814" spans="1:22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 s="19">
        <f t="shared" si="173"/>
        <v>30</v>
      </c>
    </row>
    <row r="1815" spans="1:22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 s="19">
        <f t="shared" si="173"/>
        <v>30</v>
      </c>
    </row>
    <row r="1816" spans="1:22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 s="19">
        <f t="shared" si="173"/>
        <v>30</v>
      </c>
    </row>
    <row r="1817" spans="1:22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 s="19">
        <f t="shared" si="173"/>
        <v>14</v>
      </c>
    </row>
    <row r="1818" spans="1:22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 s="19">
        <f t="shared" si="173"/>
        <v>27.915474537046975</v>
      </c>
    </row>
    <row r="1819" spans="1:22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2016</v>
      </c>
      <c r="V1819" s="19">
        <f t="shared" si="173"/>
        <v>59.628854166672681</v>
      </c>
    </row>
    <row r="1820" spans="1:22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 s="19">
        <f t="shared" si="173"/>
        <v>29.958333333328483</v>
      </c>
    </row>
    <row r="1821" spans="1:22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 s="19">
        <f t="shared" si="173"/>
        <v>30</v>
      </c>
    </row>
    <row r="1822" spans="1:22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 s="19">
        <f t="shared" si="173"/>
        <v>29.958333333328483</v>
      </c>
    </row>
    <row r="1823" spans="1:22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 s="19">
        <f t="shared" si="173"/>
        <v>45</v>
      </c>
    </row>
    <row r="1824" spans="1:22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2013</v>
      </c>
      <c r="V1824" s="19">
        <f t="shared" si="173"/>
        <v>35.995347222225973</v>
      </c>
    </row>
    <row r="1825" spans="1:22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 s="19">
        <f t="shared" si="173"/>
        <v>30</v>
      </c>
    </row>
    <row r="1826" spans="1:22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2013</v>
      </c>
      <c r="V1826" s="19">
        <f t="shared" si="173"/>
        <v>20.172604166662495</v>
      </c>
    </row>
    <row r="1827" spans="1:22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 s="19">
        <f t="shared" si="173"/>
        <v>23</v>
      </c>
    </row>
    <row r="1828" spans="1:22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 s="19">
        <f t="shared" si="173"/>
        <v>30</v>
      </c>
    </row>
    <row r="1829" spans="1:22" ht="43.5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 s="19">
        <f t="shared" si="173"/>
        <v>50</v>
      </c>
    </row>
    <row r="1830" spans="1:22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 s="19">
        <f t="shared" si="173"/>
        <v>32.01701388888614</v>
      </c>
    </row>
    <row r="1831" spans="1:22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2010</v>
      </c>
      <c r="V1831" s="19">
        <f t="shared" si="173"/>
        <v>48.829039351847314</v>
      </c>
    </row>
    <row r="1832" spans="1:22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 s="19">
        <f t="shared" si="173"/>
        <v>30</v>
      </c>
    </row>
    <row r="1833" spans="1:22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 s="19">
        <f t="shared" si="173"/>
        <v>15</v>
      </c>
    </row>
    <row r="1834" spans="1:22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 s="19">
        <f t="shared" si="173"/>
        <v>30</v>
      </c>
    </row>
    <row r="1835" spans="1:22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 s="19">
        <f t="shared" si="173"/>
        <v>32.288622685184237</v>
      </c>
    </row>
    <row r="1836" spans="1:22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2014</v>
      </c>
      <c r="V1836" s="19">
        <f t="shared" si="173"/>
        <v>40</v>
      </c>
    </row>
    <row r="1837" spans="1:22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 s="19">
        <f t="shared" si="173"/>
        <v>29.958333333335759</v>
      </c>
    </row>
    <row r="1838" spans="1:22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 s="19">
        <f t="shared" si="173"/>
        <v>17</v>
      </c>
    </row>
    <row r="1839" spans="1:22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 s="19">
        <f t="shared" si="173"/>
        <v>59.958333333328483</v>
      </c>
    </row>
    <row r="1840" spans="1:22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 s="19">
        <f t="shared" si="173"/>
        <v>28.338460648148612</v>
      </c>
    </row>
    <row r="1841" spans="1:22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 s="19">
        <f t="shared" si="173"/>
        <v>30</v>
      </c>
    </row>
    <row r="1842" spans="1:22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 s="19">
        <f t="shared" si="173"/>
        <v>19.111458333332848</v>
      </c>
    </row>
    <row r="1843" spans="1:22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 s="19">
        <f t="shared" si="173"/>
        <v>33.362210648148903</v>
      </c>
    </row>
    <row r="1844" spans="1:22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 s="19">
        <f t="shared" si="173"/>
        <v>33.617581018515921</v>
      </c>
    </row>
    <row r="1845" spans="1:22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 s="19">
        <f t="shared" si="173"/>
        <v>30</v>
      </c>
    </row>
    <row r="1846" spans="1:22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 s="19">
        <f t="shared" si="173"/>
        <v>38.151458333333721</v>
      </c>
    </row>
    <row r="1847" spans="1:22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 s="19">
        <f t="shared" si="173"/>
        <v>14.871550925920019</v>
      </c>
    </row>
    <row r="1848" spans="1:22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 s="19">
        <f t="shared" si="173"/>
        <v>30</v>
      </c>
    </row>
    <row r="1849" spans="1:22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 s="19">
        <f t="shared" si="173"/>
        <v>21</v>
      </c>
    </row>
    <row r="1850" spans="1:22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 s="19">
        <f t="shared" si="173"/>
        <v>63.502916666671808</v>
      </c>
    </row>
    <row r="1851" spans="1:22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 s="19">
        <f t="shared" si="173"/>
        <v>30</v>
      </c>
    </row>
    <row r="1852" spans="1:22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 s="19">
        <f t="shared" si="173"/>
        <v>30</v>
      </c>
    </row>
    <row r="1853" spans="1:22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 s="19">
        <f t="shared" si="173"/>
        <v>20.134976851848478</v>
      </c>
    </row>
    <row r="1854" spans="1:22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 s="19">
        <f t="shared" si="173"/>
        <v>37.228564814809943</v>
      </c>
    </row>
    <row r="1855" spans="1:22" ht="43.5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 s="19">
        <f t="shared" si="173"/>
        <v>50.041666666664241</v>
      </c>
    </row>
    <row r="1856" spans="1:22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 s="19">
        <f t="shared" si="173"/>
        <v>30</v>
      </c>
    </row>
    <row r="1857" spans="1:22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2013</v>
      </c>
      <c r="V1857" s="19">
        <f t="shared" si="173"/>
        <v>45</v>
      </c>
    </row>
    <row r="1858" spans="1:22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+ROUND(E1858/D1858*100,0)</f>
        <v>101</v>
      </c>
      <c r="P1858">
        <f t="shared" si="169"/>
        <v>53.29</v>
      </c>
      <c r="Q1858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 s="19">
        <f t="shared" si="173"/>
        <v>21</v>
      </c>
    </row>
    <row r="1859" spans="1:22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4">
        <f t="shared" ref="S1859:S1922" si="176">+(((J1859/60)/60)/24+DATE(1970,1,1))</f>
        <v>41864.76866898148</v>
      </c>
      <c r="T1859" s="14">
        <f t="shared" ref="T1859:T1922" si="177">+(((I1859/60)/60)/24+DATE(1970,1,1))</f>
        <v>41894.76866898148</v>
      </c>
      <c r="U1859">
        <f t="shared" ref="U1859:U1922" si="178">+YEAR(S1859)</f>
        <v>2014</v>
      </c>
      <c r="V1859" s="19">
        <f t="shared" ref="V1859:V1922" si="179">+T1859-S1859</f>
        <v>30</v>
      </c>
    </row>
    <row r="1860" spans="1:22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 s="19">
        <f t="shared" si="179"/>
        <v>60.041666666671517</v>
      </c>
    </row>
    <row r="1861" spans="1:22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 s="19">
        <f t="shared" si="179"/>
        <v>30</v>
      </c>
    </row>
    <row r="1862" spans="1:22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 s="19">
        <f t="shared" si="179"/>
        <v>21</v>
      </c>
    </row>
    <row r="1863" spans="1:22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2014</v>
      </c>
      <c r="V1863" s="19">
        <f t="shared" si="179"/>
        <v>30</v>
      </c>
    </row>
    <row r="1864" spans="1:22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 s="19">
        <f t="shared" si="179"/>
        <v>46.81974537037604</v>
      </c>
    </row>
    <row r="1865" spans="1:22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 s="19">
        <f t="shared" si="179"/>
        <v>30</v>
      </c>
    </row>
    <row r="1866" spans="1:22" ht="43.5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 s="19">
        <f t="shared" si="179"/>
        <v>30</v>
      </c>
    </row>
    <row r="1867" spans="1:22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 s="19">
        <f t="shared" si="179"/>
        <v>35.041666666671517</v>
      </c>
    </row>
    <row r="1868" spans="1:22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 s="19">
        <f t="shared" si="179"/>
        <v>52.920173611113569</v>
      </c>
    </row>
    <row r="1869" spans="1:22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 s="19">
        <f t="shared" si="179"/>
        <v>30</v>
      </c>
    </row>
    <row r="1870" spans="1:22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 s="19">
        <f t="shared" si="179"/>
        <v>24.553414351852552</v>
      </c>
    </row>
    <row r="1871" spans="1:22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2016</v>
      </c>
      <c r="V1871" s="19">
        <f t="shared" si="179"/>
        <v>30</v>
      </c>
    </row>
    <row r="1872" spans="1:22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 s="19">
        <f t="shared" si="179"/>
        <v>28.822743055556202</v>
      </c>
    </row>
    <row r="1873" spans="1:22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 s="19">
        <f t="shared" si="179"/>
        <v>40.041666666671517</v>
      </c>
    </row>
    <row r="1874" spans="1:22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 s="19">
        <f t="shared" si="179"/>
        <v>30</v>
      </c>
    </row>
    <row r="1875" spans="1:22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 s="19">
        <f t="shared" si="179"/>
        <v>29.082060185188311</v>
      </c>
    </row>
    <row r="1876" spans="1:22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 s="19">
        <f t="shared" si="179"/>
        <v>20</v>
      </c>
    </row>
    <row r="1877" spans="1:22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 s="19">
        <f t="shared" si="179"/>
        <v>60</v>
      </c>
    </row>
    <row r="1878" spans="1:22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 s="19">
        <f t="shared" si="179"/>
        <v>30</v>
      </c>
    </row>
    <row r="1879" spans="1:22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 s="19">
        <f t="shared" si="179"/>
        <v>29</v>
      </c>
    </row>
    <row r="1880" spans="1:22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 s="19">
        <f t="shared" si="179"/>
        <v>30</v>
      </c>
    </row>
    <row r="1881" spans="1:22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 s="19">
        <f t="shared" si="179"/>
        <v>29.958333333328483</v>
      </c>
    </row>
    <row r="1882" spans="1:22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 s="19">
        <f t="shared" si="179"/>
        <v>28.958333333343035</v>
      </c>
    </row>
    <row r="1883" spans="1:22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 s="19">
        <f t="shared" si="179"/>
        <v>29.958333333343035</v>
      </c>
    </row>
    <row r="1884" spans="1:22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 s="19">
        <f t="shared" si="179"/>
        <v>33.042453703703359</v>
      </c>
    </row>
    <row r="1885" spans="1:22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 s="19">
        <f t="shared" si="179"/>
        <v>29.958333333335759</v>
      </c>
    </row>
    <row r="1886" spans="1:22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 s="19">
        <f t="shared" si="179"/>
        <v>35.301678240743058</v>
      </c>
    </row>
    <row r="1887" spans="1:22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 s="19">
        <f t="shared" si="179"/>
        <v>32.822800925925549</v>
      </c>
    </row>
    <row r="1888" spans="1:22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 s="19">
        <f t="shared" si="179"/>
        <v>30.041666666664241</v>
      </c>
    </row>
    <row r="1889" spans="1:22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 s="19">
        <f t="shared" si="179"/>
        <v>18.095694444440596</v>
      </c>
    </row>
    <row r="1890" spans="1:22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 s="19">
        <f t="shared" si="179"/>
        <v>30.967685185183655</v>
      </c>
    </row>
    <row r="1891" spans="1:22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 s="19">
        <f t="shared" si="179"/>
        <v>44.958333333335759</v>
      </c>
    </row>
    <row r="1892" spans="1:22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 s="19">
        <f t="shared" si="179"/>
        <v>30</v>
      </c>
    </row>
    <row r="1893" spans="1:22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 s="19">
        <f t="shared" si="179"/>
        <v>45.451921296298678</v>
      </c>
    </row>
    <row r="1894" spans="1:22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 s="19">
        <f t="shared" si="179"/>
        <v>30</v>
      </c>
    </row>
    <row r="1895" spans="1:22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 s="19">
        <f t="shared" si="179"/>
        <v>16.224016203705105</v>
      </c>
    </row>
    <row r="1896" spans="1:22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 s="19">
        <f t="shared" si="179"/>
        <v>31</v>
      </c>
    </row>
    <row r="1897" spans="1:22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 s="19">
        <f t="shared" si="179"/>
        <v>30</v>
      </c>
    </row>
    <row r="1898" spans="1:22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 s="19">
        <f t="shared" si="179"/>
        <v>30</v>
      </c>
    </row>
    <row r="1899" spans="1:22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 s="19">
        <f t="shared" si="179"/>
        <v>22.291597222218115</v>
      </c>
    </row>
    <row r="1900" spans="1:22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2015</v>
      </c>
      <c r="V1900" s="19">
        <f t="shared" si="179"/>
        <v>35.557025462963793</v>
      </c>
    </row>
    <row r="1901" spans="1:22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 s="19">
        <f t="shared" si="179"/>
        <v>29.958333333328483</v>
      </c>
    </row>
    <row r="1902" spans="1:22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 s="19">
        <f t="shared" si="179"/>
        <v>27.54408564815094</v>
      </c>
    </row>
    <row r="1903" spans="1:22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 s="19">
        <f t="shared" si="179"/>
        <v>29.998506944451947</v>
      </c>
    </row>
    <row r="1904" spans="1:22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 s="19">
        <f t="shared" si="179"/>
        <v>30</v>
      </c>
    </row>
    <row r="1905" spans="1:22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2016</v>
      </c>
      <c r="V1905" s="19">
        <f t="shared" si="179"/>
        <v>60</v>
      </c>
    </row>
    <row r="1906" spans="1:22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2015</v>
      </c>
      <c r="V1906" s="19">
        <f t="shared" si="179"/>
        <v>45</v>
      </c>
    </row>
    <row r="1907" spans="1:22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 s="19">
        <f t="shared" si="179"/>
        <v>30</v>
      </c>
    </row>
    <row r="1908" spans="1:22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 s="19">
        <f t="shared" si="179"/>
        <v>30</v>
      </c>
    </row>
    <row r="1909" spans="1:22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 s="19">
        <f t="shared" si="179"/>
        <v>15</v>
      </c>
    </row>
    <row r="1910" spans="1:22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 s="19">
        <f t="shared" si="179"/>
        <v>30</v>
      </c>
    </row>
    <row r="1911" spans="1:22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 s="19">
        <f t="shared" si="179"/>
        <v>30</v>
      </c>
    </row>
    <row r="1912" spans="1:22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 s="19">
        <f t="shared" si="179"/>
        <v>43.984756944453693</v>
      </c>
    </row>
    <row r="1913" spans="1:22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 s="19">
        <f t="shared" si="179"/>
        <v>30</v>
      </c>
    </row>
    <row r="1914" spans="1:22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 s="19">
        <f t="shared" si="179"/>
        <v>30</v>
      </c>
    </row>
    <row r="1915" spans="1:22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 s="19">
        <f t="shared" si="179"/>
        <v>30</v>
      </c>
    </row>
    <row r="1916" spans="1:22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 s="19">
        <f t="shared" si="179"/>
        <v>14.991516203706851</v>
      </c>
    </row>
    <row r="1917" spans="1:22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 s="19">
        <f t="shared" si="179"/>
        <v>20</v>
      </c>
    </row>
    <row r="1918" spans="1:22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 s="19">
        <f t="shared" si="179"/>
        <v>25.041666666664241</v>
      </c>
    </row>
    <row r="1919" spans="1:22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 s="19">
        <f t="shared" si="179"/>
        <v>30</v>
      </c>
    </row>
    <row r="1920" spans="1:22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 s="19">
        <f t="shared" si="179"/>
        <v>35</v>
      </c>
    </row>
    <row r="1921" spans="1:22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 s="19">
        <f t="shared" si="179"/>
        <v>30</v>
      </c>
    </row>
    <row r="1922" spans="1:22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+ROUND(E1922/D1922*100,0)</f>
        <v>43</v>
      </c>
      <c r="P1922">
        <f t="shared" si="175"/>
        <v>40.98</v>
      </c>
      <c r="Q1922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 s="19">
        <f t="shared" si="179"/>
        <v>28.082627314812271</v>
      </c>
    </row>
    <row r="1923" spans="1:22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4">
        <f t="shared" ref="S1923:S1986" si="182">+(((J1923/60)/60)/24+DATE(1970,1,1))</f>
        <v>41074.221562500003</v>
      </c>
      <c r="T1923" s="14">
        <f t="shared" ref="T1923:T1986" si="183">+(((I1923/60)/60)/24+DATE(1970,1,1))</f>
        <v>41104.221562500003</v>
      </c>
      <c r="U1923">
        <f t="shared" ref="U1923:U1986" si="184">+YEAR(S1923)</f>
        <v>2012</v>
      </c>
      <c r="V1923" s="19">
        <f t="shared" ref="V1923:V1986" si="185">+T1923-S1923</f>
        <v>30</v>
      </c>
    </row>
    <row r="1924" spans="1:22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 s="19">
        <f t="shared" si="185"/>
        <v>30</v>
      </c>
    </row>
    <row r="1925" spans="1:22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 s="19">
        <f t="shared" si="185"/>
        <v>40.35888888889167</v>
      </c>
    </row>
    <row r="1926" spans="1:22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2013</v>
      </c>
      <c r="V1926" s="19">
        <f t="shared" si="185"/>
        <v>28.053530092591245</v>
      </c>
    </row>
    <row r="1927" spans="1:22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 s="19">
        <f t="shared" si="185"/>
        <v>22.098518518519995</v>
      </c>
    </row>
    <row r="1928" spans="1:22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 s="19">
        <f t="shared" si="185"/>
        <v>27.063703703708597</v>
      </c>
    </row>
    <row r="1929" spans="1:22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 s="19">
        <f t="shared" si="185"/>
        <v>15.346076388887013</v>
      </c>
    </row>
    <row r="1930" spans="1:22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 s="19">
        <f t="shared" si="185"/>
        <v>30</v>
      </c>
    </row>
    <row r="1931" spans="1:22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 s="19">
        <f t="shared" si="185"/>
        <v>42</v>
      </c>
    </row>
    <row r="1932" spans="1:22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 s="19">
        <f t="shared" si="185"/>
        <v>60</v>
      </c>
    </row>
    <row r="1933" spans="1:22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 s="19">
        <f t="shared" si="185"/>
        <v>13.253368055557075</v>
      </c>
    </row>
    <row r="1934" spans="1:22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 s="19">
        <f t="shared" si="185"/>
        <v>21</v>
      </c>
    </row>
    <row r="1935" spans="1:22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 s="19">
        <f t="shared" si="185"/>
        <v>30</v>
      </c>
    </row>
    <row r="1936" spans="1:22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 s="19">
        <f t="shared" si="185"/>
        <v>36.341192129628325</v>
      </c>
    </row>
    <row r="1937" spans="1:22" ht="43.5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 s="19">
        <f t="shared" si="185"/>
        <v>37.275104166663368</v>
      </c>
    </row>
    <row r="1938" spans="1:22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 s="19">
        <f t="shared" si="185"/>
        <v>30.359606481477385</v>
      </c>
    </row>
    <row r="1939" spans="1:22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 s="19">
        <f t="shared" si="185"/>
        <v>16.046979166669189</v>
      </c>
    </row>
    <row r="1940" spans="1:22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 s="19">
        <f t="shared" si="185"/>
        <v>30.948715277780138</v>
      </c>
    </row>
    <row r="1941" spans="1:22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 s="19">
        <f t="shared" si="185"/>
        <v>29.958333333335759</v>
      </c>
    </row>
    <row r="1942" spans="1:22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 s="19">
        <f t="shared" si="185"/>
        <v>38.658645833333139</v>
      </c>
    </row>
    <row r="1943" spans="1:22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 s="19">
        <f t="shared" si="185"/>
        <v>30</v>
      </c>
    </row>
    <row r="1944" spans="1:22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 s="19">
        <f t="shared" si="185"/>
        <v>90</v>
      </c>
    </row>
    <row r="1945" spans="1:22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 s="19">
        <f t="shared" si="185"/>
        <v>45</v>
      </c>
    </row>
    <row r="1946" spans="1:22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 s="19">
        <f t="shared" si="185"/>
        <v>30</v>
      </c>
    </row>
    <row r="1947" spans="1:22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 s="19">
        <f t="shared" si="185"/>
        <v>40</v>
      </c>
    </row>
    <row r="1948" spans="1:22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 s="19">
        <f t="shared" si="185"/>
        <v>59.958333333335759</v>
      </c>
    </row>
    <row r="1949" spans="1:22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 s="19">
        <f t="shared" si="185"/>
        <v>37.331249999995634</v>
      </c>
    </row>
    <row r="1950" spans="1:22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 s="19">
        <f t="shared" si="185"/>
        <v>54.105451388888469</v>
      </c>
    </row>
    <row r="1951" spans="1:22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 s="19">
        <f t="shared" si="185"/>
        <v>30</v>
      </c>
    </row>
    <row r="1952" spans="1:22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 s="19">
        <f t="shared" si="185"/>
        <v>31</v>
      </c>
    </row>
    <row r="1953" spans="1:22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 s="19">
        <f t="shared" si="185"/>
        <v>30.041666666664241</v>
      </c>
    </row>
    <row r="1954" spans="1:22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 s="19">
        <f t="shared" si="185"/>
        <v>37</v>
      </c>
    </row>
    <row r="1955" spans="1:22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 s="19">
        <f t="shared" si="185"/>
        <v>28.925173611110949</v>
      </c>
    </row>
    <row r="1956" spans="1:22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 s="19">
        <f t="shared" si="185"/>
        <v>46.627592592587462</v>
      </c>
    </row>
    <row r="1957" spans="1:22" ht="43.5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 s="19">
        <f t="shared" si="185"/>
        <v>32.51989583332761</v>
      </c>
    </row>
    <row r="1958" spans="1:22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 s="19">
        <f t="shared" si="185"/>
        <v>44.958333333328483</v>
      </c>
    </row>
    <row r="1959" spans="1:22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 s="19">
        <f t="shared" si="185"/>
        <v>30</v>
      </c>
    </row>
    <row r="1960" spans="1:22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 s="19">
        <f t="shared" si="185"/>
        <v>29.958333333335759</v>
      </c>
    </row>
    <row r="1961" spans="1:22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 s="19">
        <f t="shared" si="185"/>
        <v>41.154398148144537</v>
      </c>
    </row>
    <row r="1962" spans="1:22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 s="19">
        <f t="shared" si="185"/>
        <v>30</v>
      </c>
    </row>
    <row r="1963" spans="1:22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 s="19">
        <f t="shared" si="185"/>
        <v>39.971331018517958</v>
      </c>
    </row>
    <row r="1964" spans="1:22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 s="19">
        <f t="shared" si="185"/>
        <v>30</v>
      </c>
    </row>
    <row r="1965" spans="1:22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 s="19">
        <f t="shared" si="185"/>
        <v>35</v>
      </c>
    </row>
    <row r="1966" spans="1:22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 s="19">
        <f t="shared" si="185"/>
        <v>30</v>
      </c>
    </row>
    <row r="1967" spans="1:22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2011</v>
      </c>
      <c r="V1967" s="19">
        <f t="shared" si="185"/>
        <v>21.952430555553292</v>
      </c>
    </row>
    <row r="1968" spans="1:22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 s="19">
        <f t="shared" si="185"/>
        <v>30</v>
      </c>
    </row>
    <row r="1969" spans="1:22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 s="19">
        <f t="shared" si="185"/>
        <v>30</v>
      </c>
    </row>
    <row r="1970" spans="1:22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 s="19">
        <f t="shared" si="185"/>
        <v>31.041666666671517</v>
      </c>
    </row>
    <row r="1971" spans="1:22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 s="19">
        <f t="shared" si="185"/>
        <v>30</v>
      </c>
    </row>
    <row r="1972" spans="1:22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 s="19">
        <f t="shared" si="185"/>
        <v>59.958333333335759</v>
      </c>
    </row>
    <row r="1973" spans="1:22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 s="19">
        <f t="shared" si="185"/>
        <v>31.66596064814803</v>
      </c>
    </row>
    <row r="1974" spans="1:22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 s="19">
        <f t="shared" si="185"/>
        <v>30.041666666664241</v>
      </c>
    </row>
    <row r="1975" spans="1:22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 s="19">
        <f t="shared" si="185"/>
        <v>38.568703703713254</v>
      </c>
    </row>
    <row r="1976" spans="1:22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 s="19">
        <f t="shared" si="185"/>
        <v>60</v>
      </c>
    </row>
    <row r="1977" spans="1:22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 s="19">
        <f t="shared" si="185"/>
        <v>30</v>
      </c>
    </row>
    <row r="1978" spans="1:22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 s="19">
        <f t="shared" si="185"/>
        <v>30</v>
      </c>
    </row>
    <row r="1979" spans="1:22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 s="19">
        <f t="shared" si="185"/>
        <v>46.115740740737238</v>
      </c>
    </row>
    <row r="1980" spans="1:22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 s="19">
        <f t="shared" si="185"/>
        <v>33.066064814811398</v>
      </c>
    </row>
    <row r="1981" spans="1:22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 s="19">
        <f t="shared" si="185"/>
        <v>36.74761574074364</v>
      </c>
    </row>
    <row r="1982" spans="1:22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 s="19">
        <f t="shared" si="185"/>
        <v>39.958333333335759</v>
      </c>
    </row>
    <row r="1983" spans="1:22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 s="19">
        <f t="shared" si="185"/>
        <v>30</v>
      </c>
    </row>
    <row r="1984" spans="1:22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 s="19">
        <f t="shared" si="185"/>
        <v>30.041666666664241</v>
      </c>
    </row>
    <row r="1985" spans="1:22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 s="19">
        <f t="shared" si="185"/>
        <v>22.279884259260143</v>
      </c>
    </row>
    <row r="1986" spans="1:22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+ROUND(E1986/D1986*100,0)</f>
        <v>21</v>
      </c>
      <c r="P1986">
        <f t="shared" si="181"/>
        <v>453.14</v>
      </c>
      <c r="Q1986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 s="19">
        <f t="shared" si="185"/>
        <v>60.041666666671517</v>
      </c>
    </row>
    <row r="1987" spans="1:22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4">
        <f t="shared" ref="S1987:S2050" si="188">+(((J1987/60)/60)/24+DATE(1970,1,1))</f>
        <v>42555.698738425926</v>
      </c>
      <c r="T1987" s="14">
        <f t="shared" ref="T1987:T2050" si="189">+(((I1987/60)/60)/24+DATE(1970,1,1))</f>
        <v>42584.958333333328</v>
      </c>
      <c r="U1987">
        <f t="shared" ref="U1987:U2050" si="190">+YEAR(S1987)</f>
        <v>2016</v>
      </c>
      <c r="V1987" s="19">
        <f t="shared" ref="V1987:V2050" si="191">+T1987-S1987</f>
        <v>29.259594907402061</v>
      </c>
    </row>
    <row r="1988" spans="1:22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 s="19">
        <f t="shared" si="191"/>
        <v>29.958333333343035</v>
      </c>
    </row>
    <row r="1989" spans="1:22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 s="19">
        <f t="shared" si="191"/>
        <v>30</v>
      </c>
    </row>
    <row r="1990" spans="1:22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 s="19">
        <f t="shared" si="191"/>
        <v>30</v>
      </c>
    </row>
    <row r="1991" spans="1:22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 s="19">
        <f t="shared" si="191"/>
        <v>30</v>
      </c>
    </row>
    <row r="1992" spans="1:22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 s="19">
        <f t="shared" si="191"/>
        <v>15</v>
      </c>
    </row>
    <row r="1993" spans="1:22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 s="19">
        <f t="shared" si="191"/>
        <v>21</v>
      </c>
    </row>
    <row r="1994" spans="1:22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 s="19">
        <f t="shared" si="191"/>
        <v>30</v>
      </c>
    </row>
    <row r="1995" spans="1:22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 s="19">
        <f t="shared" si="191"/>
        <v>30</v>
      </c>
    </row>
    <row r="1996" spans="1:22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 s="19">
        <f t="shared" si="191"/>
        <v>60.041666666671517</v>
      </c>
    </row>
    <row r="1997" spans="1:22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 s="19">
        <f t="shared" si="191"/>
        <v>20</v>
      </c>
    </row>
    <row r="1998" spans="1:22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 s="19">
        <f t="shared" si="191"/>
        <v>30</v>
      </c>
    </row>
    <row r="1999" spans="1:22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 s="19">
        <f t="shared" si="191"/>
        <v>30</v>
      </c>
    </row>
    <row r="2000" spans="1:22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 s="19">
        <f t="shared" si="191"/>
        <v>45</v>
      </c>
    </row>
    <row r="2001" spans="1:22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 s="19">
        <f t="shared" si="191"/>
        <v>30.041666666664241</v>
      </c>
    </row>
    <row r="2002" spans="1:22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2015</v>
      </c>
      <c r="V2002" s="19">
        <f t="shared" si="191"/>
        <v>30</v>
      </c>
    </row>
    <row r="2003" spans="1:22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 s="19">
        <f t="shared" si="191"/>
        <v>31.623657407399151</v>
      </c>
    </row>
    <row r="2004" spans="1:22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2016</v>
      </c>
      <c r="V2004" s="19">
        <f t="shared" si="191"/>
        <v>30</v>
      </c>
    </row>
    <row r="2005" spans="1:22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 s="19">
        <f t="shared" si="191"/>
        <v>14.83273148148146</v>
      </c>
    </row>
    <row r="2006" spans="1:22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 s="19">
        <f t="shared" si="191"/>
        <v>30</v>
      </c>
    </row>
    <row r="2007" spans="1:22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 s="19">
        <f t="shared" si="191"/>
        <v>27.353263888893707</v>
      </c>
    </row>
    <row r="2008" spans="1:22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 s="19">
        <f t="shared" si="191"/>
        <v>35.041666666671517</v>
      </c>
    </row>
    <row r="2009" spans="1:22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 s="19">
        <f t="shared" si="191"/>
        <v>66.328865740739275</v>
      </c>
    </row>
    <row r="2010" spans="1:22" ht="43.5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 s="19">
        <f t="shared" si="191"/>
        <v>44</v>
      </c>
    </row>
    <row r="2011" spans="1:22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 s="19">
        <f t="shared" si="191"/>
        <v>36.041666666671517</v>
      </c>
    </row>
    <row r="2012" spans="1:22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 s="19">
        <f t="shared" si="191"/>
        <v>30</v>
      </c>
    </row>
    <row r="2013" spans="1:22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2015</v>
      </c>
      <c r="V2013" s="19">
        <f t="shared" si="191"/>
        <v>33.599849537029513</v>
      </c>
    </row>
    <row r="2014" spans="1:22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 s="19">
        <f t="shared" si="191"/>
        <v>30</v>
      </c>
    </row>
    <row r="2015" spans="1:22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 s="19">
        <f t="shared" si="191"/>
        <v>60</v>
      </c>
    </row>
    <row r="2016" spans="1:22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 s="19">
        <f t="shared" si="191"/>
        <v>33.958333333335759</v>
      </c>
    </row>
    <row r="2017" spans="1:22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 s="19">
        <f t="shared" si="191"/>
        <v>30</v>
      </c>
    </row>
    <row r="2018" spans="1:22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 s="19">
        <f t="shared" si="191"/>
        <v>30</v>
      </c>
    </row>
    <row r="2019" spans="1:22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 s="19">
        <f t="shared" si="191"/>
        <v>31.109317129630654</v>
      </c>
    </row>
    <row r="2020" spans="1:22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 s="19">
        <f t="shared" si="191"/>
        <v>30</v>
      </c>
    </row>
    <row r="2021" spans="1:22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 s="19">
        <f t="shared" si="191"/>
        <v>30</v>
      </c>
    </row>
    <row r="2022" spans="1:22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 s="19">
        <f t="shared" si="191"/>
        <v>36.863611111111823</v>
      </c>
    </row>
    <row r="2023" spans="1:22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 s="19">
        <f t="shared" si="191"/>
        <v>45</v>
      </c>
    </row>
    <row r="2024" spans="1:22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 s="19">
        <f t="shared" si="191"/>
        <v>30</v>
      </c>
    </row>
    <row r="2025" spans="1:22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 s="19">
        <f t="shared" si="191"/>
        <v>30</v>
      </c>
    </row>
    <row r="2026" spans="1:22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 s="19">
        <f t="shared" si="191"/>
        <v>34.15805555555562</v>
      </c>
    </row>
    <row r="2027" spans="1:22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 s="19">
        <f t="shared" si="191"/>
        <v>30</v>
      </c>
    </row>
    <row r="2028" spans="1:22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 s="19">
        <f t="shared" si="191"/>
        <v>45.430034722223354</v>
      </c>
    </row>
    <row r="2029" spans="1:22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 s="19">
        <f t="shared" si="191"/>
        <v>44.958333333335759</v>
      </c>
    </row>
    <row r="2030" spans="1:22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 s="19">
        <f t="shared" si="191"/>
        <v>36.994143518517376</v>
      </c>
    </row>
    <row r="2031" spans="1:22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 s="19">
        <f t="shared" si="191"/>
        <v>30</v>
      </c>
    </row>
    <row r="2032" spans="1:22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 s="19">
        <f t="shared" si="191"/>
        <v>30</v>
      </c>
    </row>
    <row r="2033" spans="1:22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2014</v>
      </c>
      <c r="V2033" s="19">
        <f t="shared" si="191"/>
        <v>37.712349537046975</v>
      </c>
    </row>
    <row r="2034" spans="1:22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 s="19">
        <f t="shared" si="191"/>
        <v>29.642662037033006</v>
      </c>
    </row>
    <row r="2035" spans="1:22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 s="19">
        <f t="shared" si="191"/>
        <v>30</v>
      </c>
    </row>
    <row r="2036" spans="1:22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 s="19">
        <f t="shared" si="191"/>
        <v>55.160266203703941</v>
      </c>
    </row>
    <row r="2037" spans="1:22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 s="19">
        <f t="shared" si="191"/>
        <v>45.416585648155888</v>
      </c>
    </row>
    <row r="2038" spans="1:22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 s="19">
        <f t="shared" si="191"/>
        <v>30</v>
      </c>
    </row>
    <row r="2039" spans="1:22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 s="19">
        <f t="shared" si="191"/>
        <v>60.041666666664241</v>
      </c>
    </row>
    <row r="2040" spans="1:22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 s="19">
        <f t="shared" si="191"/>
        <v>32.478923611110076</v>
      </c>
    </row>
    <row r="2041" spans="1:22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 s="19">
        <f t="shared" si="191"/>
        <v>29.768692129633564</v>
      </c>
    </row>
    <row r="2042" spans="1:22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 s="19">
        <f t="shared" si="191"/>
        <v>15.041666666664241</v>
      </c>
    </row>
    <row r="2043" spans="1:22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 s="19">
        <f t="shared" si="191"/>
        <v>30.041666666664241</v>
      </c>
    </row>
    <row r="2044" spans="1:22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2015</v>
      </c>
      <c r="V2044" s="19">
        <f t="shared" si="191"/>
        <v>60</v>
      </c>
    </row>
    <row r="2045" spans="1:22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 s="19">
        <f t="shared" si="191"/>
        <v>54.030821759261016</v>
      </c>
    </row>
    <row r="2046" spans="1:22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 s="19">
        <f t="shared" si="191"/>
        <v>30</v>
      </c>
    </row>
    <row r="2047" spans="1:22" ht="43.5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 s="19">
        <f t="shared" si="191"/>
        <v>30</v>
      </c>
    </row>
    <row r="2048" spans="1:22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 s="19">
        <f t="shared" si="191"/>
        <v>30</v>
      </c>
    </row>
    <row r="2049" spans="1:22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 s="19">
        <f t="shared" si="191"/>
        <v>29.096412037033588</v>
      </c>
    </row>
    <row r="2050" spans="1:22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+ROUND(E2050/D2050*100,0)</f>
        <v>148</v>
      </c>
      <c r="P2050">
        <f t="shared" si="187"/>
        <v>91.83</v>
      </c>
      <c r="Q205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 s="19">
        <f t="shared" si="191"/>
        <v>30</v>
      </c>
    </row>
    <row r="2051" spans="1:22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4">
        <f t="shared" ref="S2051:S2114" si="194">+(((J2051/60)/60)/24+DATE(1970,1,1))</f>
        <v>41575.527349537035</v>
      </c>
      <c r="T2051" s="14">
        <f t="shared" ref="T2051:T2114" si="195">+(((I2051/60)/60)/24+DATE(1970,1,1))</f>
        <v>41610.957638888889</v>
      </c>
      <c r="U2051">
        <f t="shared" ref="U2051:U2114" si="196">+YEAR(S2051)</f>
        <v>2013</v>
      </c>
      <c r="V2051" s="19">
        <f t="shared" ref="V2051:V2114" si="197">+T2051-S2051</f>
        <v>35.430289351854299</v>
      </c>
    </row>
    <row r="2052" spans="1:22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 s="19">
        <f t="shared" si="197"/>
        <v>40</v>
      </c>
    </row>
    <row r="2053" spans="1:22" ht="43.5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 s="19">
        <f t="shared" si="197"/>
        <v>30</v>
      </c>
    </row>
    <row r="2054" spans="1:22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 s="19">
        <f t="shared" si="197"/>
        <v>45</v>
      </c>
    </row>
    <row r="2055" spans="1:22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 s="19">
        <f t="shared" si="197"/>
        <v>30.041666666671517</v>
      </c>
    </row>
    <row r="2056" spans="1:22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 s="19">
        <f t="shared" si="197"/>
        <v>30</v>
      </c>
    </row>
    <row r="2057" spans="1:22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 s="19">
        <f t="shared" si="197"/>
        <v>29.492557870376913</v>
      </c>
    </row>
    <row r="2058" spans="1:22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 s="19">
        <f t="shared" si="197"/>
        <v>30</v>
      </c>
    </row>
    <row r="2059" spans="1:22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 s="19">
        <f t="shared" si="197"/>
        <v>30</v>
      </c>
    </row>
    <row r="2060" spans="1:22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 s="19">
        <f t="shared" si="197"/>
        <v>39.462615740732872</v>
      </c>
    </row>
    <row r="2061" spans="1:22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2015</v>
      </c>
      <c r="V2061" s="19">
        <f t="shared" si="197"/>
        <v>39.313495370370219</v>
      </c>
    </row>
    <row r="2062" spans="1:22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 s="19">
        <f t="shared" si="197"/>
        <v>60</v>
      </c>
    </row>
    <row r="2063" spans="1:22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 s="19">
        <f t="shared" si="197"/>
        <v>30</v>
      </c>
    </row>
    <row r="2064" spans="1:22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 s="19">
        <f t="shared" si="197"/>
        <v>29.958333333335759</v>
      </c>
    </row>
    <row r="2065" spans="1:22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 s="19">
        <f t="shared" si="197"/>
        <v>33</v>
      </c>
    </row>
    <row r="2066" spans="1:22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 s="19">
        <f t="shared" si="197"/>
        <v>36.135150462963793</v>
      </c>
    </row>
    <row r="2067" spans="1:22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 s="19">
        <f t="shared" si="197"/>
        <v>30</v>
      </c>
    </row>
    <row r="2068" spans="1:22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 s="19">
        <f t="shared" si="197"/>
        <v>30</v>
      </c>
    </row>
    <row r="2069" spans="1:22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 s="19">
        <f t="shared" si="197"/>
        <v>33</v>
      </c>
    </row>
    <row r="2070" spans="1:22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 s="19">
        <f t="shared" si="197"/>
        <v>30</v>
      </c>
    </row>
    <row r="2071" spans="1:22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2015</v>
      </c>
      <c r="V2071" s="19">
        <f t="shared" si="197"/>
        <v>31</v>
      </c>
    </row>
    <row r="2072" spans="1:22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 s="19">
        <f t="shared" si="197"/>
        <v>30</v>
      </c>
    </row>
    <row r="2073" spans="1:22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 s="19">
        <f t="shared" si="197"/>
        <v>45</v>
      </c>
    </row>
    <row r="2074" spans="1:22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 s="19">
        <f t="shared" si="197"/>
        <v>30</v>
      </c>
    </row>
    <row r="2075" spans="1:22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 s="19">
        <f t="shared" si="197"/>
        <v>45</v>
      </c>
    </row>
    <row r="2076" spans="1:22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 s="19">
        <f t="shared" si="197"/>
        <v>30</v>
      </c>
    </row>
    <row r="2077" spans="1:22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 s="19">
        <f t="shared" si="197"/>
        <v>30</v>
      </c>
    </row>
    <row r="2078" spans="1:22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 s="19">
        <f t="shared" si="197"/>
        <v>40</v>
      </c>
    </row>
    <row r="2079" spans="1:22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 s="19">
        <f t="shared" si="197"/>
        <v>57.832453703704232</v>
      </c>
    </row>
    <row r="2080" spans="1:22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 s="19">
        <f t="shared" si="197"/>
        <v>30</v>
      </c>
    </row>
    <row r="2081" spans="1:22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 s="19">
        <f t="shared" si="197"/>
        <v>30.081099537041155</v>
      </c>
    </row>
    <row r="2082" spans="1:22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 s="19">
        <f t="shared" si="197"/>
        <v>30.041666666664241</v>
      </c>
    </row>
    <row r="2083" spans="1:22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 s="19">
        <f t="shared" si="197"/>
        <v>41.050752314811689</v>
      </c>
    </row>
    <row r="2084" spans="1:22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 s="19">
        <f t="shared" si="197"/>
        <v>60.041666666664241</v>
      </c>
    </row>
    <row r="2085" spans="1:22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 s="19">
        <f t="shared" si="197"/>
        <v>30</v>
      </c>
    </row>
    <row r="2086" spans="1:22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 s="19">
        <f t="shared" si="197"/>
        <v>31.457847222227429</v>
      </c>
    </row>
    <row r="2087" spans="1:22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 s="19">
        <f t="shared" si="197"/>
        <v>30</v>
      </c>
    </row>
    <row r="2088" spans="1:22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 s="19">
        <f t="shared" si="197"/>
        <v>30.537129629628907</v>
      </c>
    </row>
    <row r="2089" spans="1:22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 s="19">
        <f t="shared" si="197"/>
        <v>30</v>
      </c>
    </row>
    <row r="2090" spans="1:22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 s="19">
        <f t="shared" si="197"/>
        <v>36.45125000000553</v>
      </c>
    </row>
    <row r="2091" spans="1:22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 s="19">
        <f t="shared" si="197"/>
        <v>35</v>
      </c>
    </row>
    <row r="2092" spans="1:22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 s="19">
        <f t="shared" si="197"/>
        <v>30</v>
      </c>
    </row>
    <row r="2093" spans="1:22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 s="19">
        <f t="shared" si="197"/>
        <v>48.510671296302462</v>
      </c>
    </row>
    <row r="2094" spans="1:22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 s="19">
        <f t="shared" si="197"/>
        <v>60</v>
      </c>
    </row>
    <row r="2095" spans="1:22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 s="19">
        <f t="shared" si="197"/>
        <v>60.041666666664241</v>
      </c>
    </row>
    <row r="2096" spans="1:22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 s="19">
        <f t="shared" si="197"/>
        <v>34.104976851849642</v>
      </c>
    </row>
    <row r="2097" spans="1:22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 s="19">
        <f t="shared" si="197"/>
        <v>60</v>
      </c>
    </row>
    <row r="2098" spans="1:22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 s="19">
        <f t="shared" si="197"/>
        <v>15.407465277778101</v>
      </c>
    </row>
    <row r="2099" spans="1:22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 s="19">
        <f t="shared" si="197"/>
        <v>60.041666666671517</v>
      </c>
    </row>
    <row r="2100" spans="1:22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 s="19">
        <f t="shared" si="197"/>
        <v>30</v>
      </c>
    </row>
    <row r="2101" spans="1:22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 s="19">
        <f t="shared" si="197"/>
        <v>13.406435185184819</v>
      </c>
    </row>
    <row r="2102" spans="1:22" ht="43.5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 s="19">
        <f t="shared" si="197"/>
        <v>15.331006944448745</v>
      </c>
    </row>
    <row r="2103" spans="1:22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2011</v>
      </c>
      <c r="V2103" s="19">
        <f t="shared" si="197"/>
        <v>60</v>
      </c>
    </row>
    <row r="2104" spans="1:22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 s="19">
        <f t="shared" si="197"/>
        <v>30</v>
      </c>
    </row>
    <row r="2105" spans="1:22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 s="19">
        <f t="shared" si="197"/>
        <v>30.041666666671517</v>
      </c>
    </row>
    <row r="2106" spans="1:22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 s="19">
        <f t="shared" si="197"/>
        <v>30.925532407403807</v>
      </c>
    </row>
    <row r="2107" spans="1:22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 s="19">
        <f t="shared" si="197"/>
        <v>12.377858796302462</v>
      </c>
    </row>
    <row r="2108" spans="1:22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2012</v>
      </c>
      <c r="V2108" s="19">
        <f t="shared" si="197"/>
        <v>30</v>
      </c>
    </row>
    <row r="2109" spans="1:22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 s="19">
        <f t="shared" si="197"/>
        <v>21.041666666664241</v>
      </c>
    </row>
    <row r="2110" spans="1:22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 s="19">
        <f t="shared" si="197"/>
        <v>26.98750000000291</v>
      </c>
    </row>
    <row r="2111" spans="1:22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 s="19">
        <f t="shared" si="197"/>
        <v>30</v>
      </c>
    </row>
    <row r="2112" spans="1:22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 s="19">
        <f t="shared" si="197"/>
        <v>27.536701388889924</v>
      </c>
    </row>
    <row r="2113" spans="1:22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 s="19">
        <f t="shared" si="197"/>
        <v>66.844618055554747</v>
      </c>
    </row>
    <row r="2114" spans="1:22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+ROUND(E2114/D2114*100,0)</f>
        <v>100</v>
      </c>
      <c r="P2114">
        <f t="shared" si="193"/>
        <v>27.27</v>
      </c>
      <c r="Q2114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 s="19">
        <f t="shared" si="197"/>
        <v>14</v>
      </c>
    </row>
    <row r="2115" spans="1:22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4">
        <f t="shared" ref="S2115:S2178" si="200">+(((J2115/60)/60)/24+DATE(1970,1,1))</f>
        <v>41870.86546296296</v>
      </c>
      <c r="T2115" s="14">
        <f t="shared" ref="T2115:T2178" si="201">+(((I2115/60)/60)/24+DATE(1970,1,1))</f>
        <v>41905.86546296296</v>
      </c>
      <c r="U2115">
        <f t="shared" ref="U2115:U2178" si="202">+YEAR(S2115)</f>
        <v>2014</v>
      </c>
      <c r="V2115" s="19">
        <f t="shared" ref="V2115:V2178" si="203">+T2115-S2115</f>
        <v>35</v>
      </c>
    </row>
    <row r="2116" spans="1:22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 s="19">
        <f t="shared" si="203"/>
        <v>62.39201388888614</v>
      </c>
    </row>
    <row r="2117" spans="1:22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 s="19">
        <f t="shared" si="203"/>
        <v>30</v>
      </c>
    </row>
    <row r="2118" spans="1:22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 s="19">
        <f t="shared" si="203"/>
        <v>48</v>
      </c>
    </row>
    <row r="2119" spans="1:22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 s="19">
        <f t="shared" si="203"/>
        <v>14.148043981484079</v>
      </c>
    </row>
    <row r="2120" spans="1:22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 s="19">
        <f t="shared" si="203"/>
        <v>30</v>
      </c>
    </row>
    <row r="2121" spans="1:22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 s="19">
        <f t="shared" si="203"/>
        <v>30</v>
      </c>
    </row>
    <row r="2122" spans="1:22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2013</v>
      </c>
      <c r="V2122" s="19">
        <f t="shared" si="203"/>
        <v>49</v>
      </c>
    </row>
    <row r="2123" spans="1:22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2016</v>
      </c>
      <c r="V2123" s="19">
        <f t="shared" si="203"/>
        <v>30</v>
      </c>
    </row>
    <row r="2124" spans="1:22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2016</v>
      </c>
      <c r="V2124" s="19">
        <f t="shared" si="203"/>
        <v>30</v>
      </c>
    </row>
    <row r="2125" spans="1:22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 s="19">
        <f t="shared" si="203"/>
        <v>53.866122685183655</v>
      </c>
    </row>
    <row r="2126" spans="1:22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 s="19">
        <f t="shared" si="203"/>
        <v>48.180150462969323</v>
      </c>
    </row>
    <row r="2127" spans="1:22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 s="19">
        <f t="shared" si="203"/>
        <v>30</v>
      </c>
    </row>
    <row r="2128" spans="1:22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 s="19">
        <f t="shared" si="203"/>
        <v>30</v>
      </c>
    </row>
    <row r="2129" spans="1:22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 s="19">
        <f t="shared" si="203"/>
        <v>29.958333333343035</v>
      </c>
    </row>
    <row r="2130" spans="1:22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 s="19">
        <f t="shared" si="203"/>
        <v>60</v>
      </c>
    </row>
    <row r="2131" spans="1:22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 s="19">
        <f t="shared" si="203"/>
        <v>30</v>
      </c>
    </row>
    <row r="2132" spans="1:22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 s="19">
        <f t="shared" si="203"/>
        <v>35</v>
      </c>
    </row>
    <row r="2133" spans="1:22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 s="19">
        <f t="shared" si="203"/>
        <v>30</v>
      </c>
    </row>
    <row r="2134" spans="1:22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 s="19">
        <f t="shared" si="203"/>
        <v>30</v>
      </c>
    </row>
    <row r="2135" spans="1:22" ht="43.5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 s="19">
        <f t="shared" si="203"/>
        <v>38.193761574075324</v>
      </c>
    </row>
    <row r="2136" spans="1:22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 s="19">
        <f t="shared" si="203"/>
        <v>30</v>
      </c>
    </row>
    <row r="2137" spans="1:22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 s="19">
        <f t="shared" si="203"/>
        <v>30</v>
      </c>
    </row>
    <row r="2138" spans="1:22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 s="19">
        <f t="shared" si="203"/>
        <v>30</v>
      </c>
    </row>
    <row r="2139" spans="1:22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 s="19">
        <f t="shared" si="203"/>
        <v>30</v>
      </c>
    </row>
    <row r="2140" spans="1:22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 s="19">
        <f t="shared" si="203"/>
        <v>30.041666666664241</v>
      </c>
    </row>
    <row r="2141" spans="1:22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 s="19">
        <f t="shared" si="203"/>
        <v>30</v>
      </c>
    </row>
    <row r="2142" spans="1:22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2012</v>
      </c>
      <c r="V2142" s="19">
        <f t="shared" si="203"/>
        <v>30</v>
      </c>
    </row>
    <row r="2143" spans="1:22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 s="19">
        <f t="shared" si="203"/>
        <v>30.041666666671517</v>
      </c>
    </row>
    <row r="2144" spans="1:22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 s="19">
        <f t="shared" si="203"/>
        <v>28</v>
      </c>
    </row>
    <row r="2145" spans="1:22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 s="19">
        <f t="shared" si="203"/>
        <v>47.904953703698993</v>
      </c>
    </row>
    <row r="2146" spans="1:22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 s="19">
        <f t="shared" si="203"/>
        <v>32</v>
      </c>
    </row>
    <row r="2147" spans="1:22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 s="19">
        <f t="shared" si="203"/>
        <v>30.041666666664241</v>
      </c>
    </row>
    <row r="2148" spans="1:22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 s="19">
        <f t="shared" si="203"/>
        <v>14</v>
      </c>
    </row>
    <row r="2149" spans="1:22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 s="19">
        <f t="shared" si="203"/>
        <v>32.041666666671517</v>
      </c>
    </row>
    <row r="2150" spans="1:22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 s="19">
        <f t="shared" si="203"/>
        <v>29.958333333328483</v>
      </c>
    </row>
    <row r="2151" spans="1:22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 s="19">
        <f t="shared" si="203"/>
        <v>34.975046296298387</v>
      </c>
    </row>
    <row r="2152" spans="1:22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 s="19">
        <f t="shared" si="203"/>
        <v>30</v>
      </c>
    </row>
    <row r="2153" spans="1:22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 s="19">
        <f t="shared" si="203"/>
        <v>30</v>
      </c>
    </row>
    <row r="2154" spans="1:22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 s="19">
        <f t="shared" si="203"/>
        <v>29.958333333328483</v>
      </c>
    </row>
    <row r="2155" spans="1:22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2014</v>
      </c>
      <c r="V2155" s="19">
        <f t="shared" si="203"/>
        <v>39.421550925930205</v>
      </c>
    </row>
    <row r="2156" spans="1:22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 s="19">
        <f t="shared" si="203"/>
        <v>20</v>
      </c>
    </row>
    <row r="2157" spans="1:22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 s="19">
        <f t="shared" si="203"/>
        <v>29.958333333335759</v>
      </c>
    </row>
    <row r="2158" spans="1:22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 s="19">
        <f t="shared" si="203"/>
        <v>45</v>
      </c>
    </row>
    <row r="2159" spans="1:22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 s="19">
        <f t="shared" si="203"/>
        <v>32.351354166668898</v>
      </c>
    </row>
    <row r="2160" spans="1:22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2012</v>
      </c>
      <c r="V2160" s="19">
        <f t="shared" si="203"/>
        <v>45</v>
      </c>
    </row>
    <row r="2161" spans="1:22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 s="19">
        <f t="shared" si="203"/>
        <v>30</v>
      </c>
    </row>
    <row r="2162" spans="1:22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 s="19">
        <f t="shared" si="203"/>
        <v>30</v>
      </c>
    </row>
    <row r="2163" spans="1:22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 s="19">
        <f t="shared" si="203"/>
        <v>30</v>
      </c>
    </row>
    <row r="2164" spans="1:22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 s="19">
        <f t="shared" si="203"/>
        <v>31</v>
      </c>
    </row>
    <row r="2165" spans="1:22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 s="19">
        <f t="shared" si="203"/>
        <v>51.26018518517958</v>
      </c>
    </row>
    <row r="2166" spans="1:22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 s="19">
        <f t="shared" si="203"/>
        <v>30.448217592595029</v>
      </c>
    </row>
    <row r="2167" spans="1:22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 s="19">
        <f t="shared" si="203"/>
        <v>29.958333333328483</v>
      </c>
    </row>
    <row r="2168" spans="1:22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 s="19">
        <f t="shared" si="203"/>
        <v>45.041666666664241</v>
      </c>
    </row>
    <row r="2169" spans="1:22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 s="19">
        <f t="shared" si="203"/>
        <v>14</v>
      </c>
    </row>
    <row r="2170" spans="1:22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 s="19">
        <f t="shared" si="203"/>
        <v>30.608090277775773</v>
      </c>
    </row>
    <row r="2171" spans="1:22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 s="19">
        <f t="shared" si="203"/>
        <v>3</v>
      </c>
    </row>
    <row r="2172" spans="1:22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 s="19">
        <f t="shared" si="203"/>
        <v>40</v>
      </c>
    </row>
    <row r="2173" spans="1:22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 s="19">
        <f t="shared" si="203"/>
        <v>35.251215277778101</v>
      </c>
    </row>
    <row r="2174" spans="1:22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 s="19">
        <f t="shared" si="203"/>
        <v>30</v>
      </c>
    </row>
    <row r="2175" spans="1:22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 s="19">
        <f t="shared" si="203"/>
        <v>31.473344907411956</v>
      </c>
    </row>
    <row r="2176" spans="1:22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 s="19">
        <f t="shared" si="203"/>
        <v>30</v>
      </c>
    </row>
    <row r="2177" spans="1:22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 s="19">
        <f t="shared" si="203"/>
        <v>7</v>
      </c>
    </row>
    <row r="2178" spans="1:22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+ROUND(E2178/D2178*100,0)</f>
        <v>126</v>
      </c>
      <c r="P2178">
        <f t="shared" si="199"/>
        <v>88.75</v>
      </c>
      <c r="Q2178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 s="19">
        <f t="shared" si="203"/>
        <v>30</v>
      </c>
    </row>
    <row r="2179" spans="1:22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4">
        <f t="shared" ref="S2179:S2242" si="206">+(((J2179/60)/60)/24+DATE(1970,1,1))</f>
        <v>42502.250775462962</v>
      </c>
      <c r="T2179" s="14">
        <f t="shared" ref="T2179:T2242" si="207">+(((I2179/60)/60)/24+DATE(1970,1,1))</f>
        <v>42527.250775462962</v>
      </c>
      <c r="U2179">
        <f t="shared" ref="U2179:U2242" si="208">+YEAR(S2179)</f>
        <v>2016</v>
      </c>
      <c r="V2179" s="19">
        <f t="shared" ref="V2179:V2242" si="209">+T2179-S2179</f>
        <v>25</v>
      </c>
    </row>
    <row r="2180" spans="1:22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2016</v>
      </c>
      <c r="V2180" s="19">
        <f t="shared" si="209"/>
        <v>30</v>
      </c>
    </row>
    <row r="2181" spans="1:22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 s="19">
        <f t="shared" si="209"/>
        <v>30</v>
      </c>
    </row>
    <row r="2182" spans="1:22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 s="19">
        <f t="shared" si="209"/>
        <v>42.041666666664241</v>
      </c>
    </row>
    <row r="2183" spans="1:22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 s="19">
        <f t="shared" si="209"/>
        <v>14</v>
      </c>
    </row>
    <row r="2184" spans="1:22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 s="19">
        <f t="shared" si="209"/>
        <v>35</v>
      </c>
    </row>
    <row r="2185" spans="1:22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 s="19">
        <f t="shared" si="209"/>
        <v>29.842858796284418</v>
      </c>
    </row>
    <row r="2186" spans="1:22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 s="19">
        <f t="shared" si="209"/>
        <v>13.976377314815181</v>
      </c>
    </row>
    <row r="2187" spans="1:22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 s="19">
        <f t="shared" si="209"/>
        <v>40</v>
      </c>
    </row>
    <row r="2188" spans="1:22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 s="19">
        <f t="shared" si="209"/>
        <v>36.468252314807614</v>
      </c>
    </row>
    <row r="2189" spans="1:22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 s="19">
        <f t="shared" si="209"/>
        <v>28.956875000003492</v>
      </c>
    </row>
    <row r="2190" spans="1:22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 s="19">
        <f t="shared" si="209"/>
        <v>35.122210648143664</v>
      </c>
    </row>
    <row r="2191" spans="1:22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 s="19">
        <f t="shared" si="209"/>
        <v>14.128472222226264</v>
      </c>
    </row>
    <row r="2192" spans="1:22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 s="19">
        <f t="shared" si="209"/>
        <v>34.665925925932243</v>
      </c>
    </row>
    <row r="2193" spans="1:22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 s="19">
        <f t="shared" si="209"/>
        <v>12</v>
      </c>
    </row>
    <row r="2194" spans="1:22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 s="19">
        <f t="shared" si="209"/>
        <v>28.107129629628616</v>
      </c>
    </row>
    <row r="2195" spans="1:22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 s="19">
        <f t="shared" si="209"/>
        <v>30.801712962966121</v>
      </c>
    </row>
    <row r="2196" spans="1:22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 s="19">
        <f t="shared" si="209"/>
        <v>29.958333333328483</v>
      </c>
    </row>
    <row r="2197" spans="1:22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 s="19">
        <f t="shared" si="209"/>
        <v>30</v>
      </c>
    </row>
    <row r="2198" spans="1:22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 s="19">
        <f t="shared" si="209"/>
        <v>30.804375000006985</v>
      </c>
    </row>
    <row r="2199" spans="1:22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 s="19">
        <f t="shared" si="209"/>
        <v>30</v>
      </c>
    </row>
    <row r="2200" spans="1:22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 s="19">
        <f t="shared" si="209"/>
        <v>30.041666666664241</v>
      </c>
    </row>
    <row r="2201" spans="1:22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 s="19">
        <f t="shared" si="209"/>
        <v>30</v>
      </c>
    </row>
    <row r="2202" spans="1:22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 s="19">
        <f t="shared" si="209"/>
        <v>27.499212962968159</v>
      </c>
    </row>
    <row r="2203" spans="1:22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 s="19">
        <f t="shared" si="209"/>
        <v>14</v>
      </c>
    </row>
    <row r="2204" spans="1:22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 s="19">
        <f t="shared" si="209"/>
        <v>30</v>
      </c>
    </row>
    <row r="2205" spans="1:22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 s="19">
        <f t="shared" si="209"/>
        <v>30</v>
      </c>
    </row>
    <row r="2206" spans="1:22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 s="19">
        <f t="shared" si="209"/>
        <v>30</v>
      </c>
    </row>
    <row r="2207" spans="1:22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 s="19">
        <f t="shared" si="209"/>
        <v>30</v>
      </c>
    </row>
    <row r="2208" spans="1:22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 s="19">
        <f t="shared" si="209"/>
        <v>18</v>
      </c>
    </row>
    <row r="2209" spans="1:22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 s="19">
        <f t="shared" si="209"/>
        <v>30.041666666664241</v>
      </c>
    </row>
    <row r="2210" spans="1:22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 s="19">
        <f t="shared" si="209"/>
        <v>59.284421296295477</v>
      </c>
    </row>
    <row r="2211" spans="1:22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 s="19">
        <f t="shared" si="209"/>
        <v>11.478657407409628</v>
      </c>
    </row>
    <row r="2212" spans="1:22" ht="43.5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 s="19">
        <f t="shared" si="209"/>
        <v>57.667245370364981</v>
      </c>
    </row>
    <row r="2213" spans="1:22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 s="19">
        <f t="shared" si="209"/>
        <v>22.505960648151813</v>
      </c>
    </row>
    <row r="2214" spans="1:22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 s="19">
        <f t="shared" si="209"/>
        <v>33.294247685182199</v>
      </c>
    </row>
    <row r="2215" spans="1:22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 s="19">
        <f t="shared" si="209"/>
        <v>30</v>
      </c>
    </row>
    <row r="2216" spans="1:22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 s="19">
        <f t="shared" si="209"/>
        <v>30</v>
      </c>
    </row>
    <row r="2217" spans="1:22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 s="19">
        <f t="shared" si="209"/>
        <v>22.573703703703359</v>
      </c>
    </row>
    <row r="2218" spans="1:22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 s="19">
        <f t="shared" si="209"/>
        <v>14</v>
      </c>
    </row>
    <row r="2219" spans="1:22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 s="19">
        <f t="shared" si="209"/>
        <v>10.55656249999447</v>
      </c>
    </row>
    <row r="2220" spans="1:22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 s="19">
        <f t="shared" si="209"/>
        <v>22.187696759261598</v>
      </c>
    </row>
    <row r="2221" spans="1:22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 s="19">
        <f t="shared" si="209"/>
        <v>30</v>
      </c>
    </row>
    <row r="2222" spans="1:22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 s="19">
        <f t="shared" si="209"/>
        <v>30</v>
      </c>
    </row>
    <row r="2223" spans="1:22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 s="19">
        <f t="shared" si="209"/>
        <v>30.33322916666657</v>
      </c>
    </row>
    <row r="2224" spans="1:22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2011</v>
      </c>
      <c r="V2224" s="19">
        <f t="shared" si="209"/>
        <v>30</v>
      </c>
    </row>
    <row r="2225" spans="1:22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 s="19">
        <f t="shared" si="209"/>
        <v>30</v>
      </c>
    </row>
    <row r="2226" spans="1:22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 s="19">
        <f t="shared" si="209"/>
        <v>28.124131944452529</v>
      </c>
    </row>
    <row r="2227" spans="1:22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 s="19">
        <f t="shared" si="209"/>
        <v>30</v>
      </c>
    </row>
    <row r="2228" spans="1:22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 s="19">
        <f t="shared" si="209"/>
        <v>30.408773148148612</v>
      </c>
    </row>
    <row r="2229" spans="1:22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 s="19">
        <f t="shared" si="209"/>
        <v>30.041666666671517</v>
      </c>
    </row>
    <row r="2230" spans="1:22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 s="19">
        <f t="shared" si="209"/>
        <v>30</v>
      </c>
    </row>
    <row r="2231" spans="1:22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 s="19">
        <f t="shared" si="209"/>
        <v>35.502418981479423</v>
      </c>
    </row>
    <row r="2232" spans="1:22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 s="19">
        <f t="shared" si="209"/>
        <v>30</v>
      </c>
    </row>
    <row r="2233" spans="1:22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 s="19">
        <f t="shared" si="209"/>
        <v>26.297442129631236</v>
      </c>
    </row>
    <row r="2234" spans="1:22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 s="19">
        <f t="shared" si="209"/>
        <v>32.33092592592584</v>
      </c>
    </row>
    <row r="2235" spans="1:22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 s="19">
        <f t="shared" si="209"/>
        <v>20.621076388895744</v>
      </c>
    </row>
    <row r="2236" spans="1:22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2016</v>
      </c>
      <c r="V2236" s="19">
        <f t="shared" si="209"/>
        <v>30</v>
      </c>
    </row>
    <row r="2237" spans="1:22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 s="19">
        <f t="shared" si="209"/>
        <v>29.958333333343035</v>
      </c>
    </row>
    <row r="2238" spans="1:22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 s="19">
        <f t="shared" si="209"/>
        <v>30</v>
      </c>
    </row>
    <row r="2239" spans="1:22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 s="19">
        <f t="shared" si="209"/>
        <v>40.329363425924385</v>
      </c>
    </row>
    <row r="2240" spans="1:22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 s="19">
        <f t="shared" si="209"/>
        <v>30</v>
      </c>
    </row>
    <row r="2241" spans="1:22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 s="19">
        <f t="shared" si="209"/>
        <v>36.209560185183364</v>
      </c>
    </row>
    <row r="2242" spans="1:22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+ROUND(E2242/D2242*100,0)</f>
        <v>271</v>
      </c>
      <c r="P2242">
        <f t="shared" si="205"/>
        <v>140.97999999999999</v>
      </c>
      <c r="Q2242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 s="19">
        <f t="shared" si="209"/>
        <v>30</v>
      </c>
    </row>
    <row r="2243" spans="1:22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4">
        <f t="shared" ref="S2243:S2306" si="212">+(((J2243/60)/60)/24+DATE(1970,1,1))</f>
        <v>42766.827546296292</v>
      </c>
      <c r="T2243" s="14">
        <f t="shared" ref="T2243:T2306" si="213">+(((I2243/60)/60)/24+DATE(1970,1,1))</f>
        <v>42796.827546296292</v>
      </c>
      <c r="U2243">
        <f t="shared" ref="U2243:U2306" si="214">+YEAR(S2243)</f>
        <v>2017</v>
      </c>
      <c r="V2243" s="19">
        <f t="shared" ref="V2243:V2306" si="215">+T2243-S2243</f>
        <v>30</v>
      </c>
    </row>
    <row r="2244" spans="1:22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 s="19">
        <f t="shared" si="215"/>
        <v>35.550775462957972</v>
      </c>
    </row>
    <row r="2245" spans="1:22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 s="19">
        <f t="shared" si="215"/>
        <v>6.3739583333372138</v>
      </c>
    </row>
    <row r="2246" spans="1:22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 s="19">
        <f t="shared" si="215"/>
        <v>12.035347222226846</v>
      </c>
    </row>
    <row r="2247" spans="1:22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 s="19">
        <f t="shared" si="215"/>
        <v>31.041469907402643</v>
      </c>
    </row>
    <row r="2248" spans="1:22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 s="19">
        <f t="shared" si="215"/>
        <v>30</v>
      </c>
    </row>
    <row r="2249" spans="1:22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 s="19">
        <f t="shared" si="215"/>
        <v>14</v>
      </c>
    </row>
    <row r="2250" spans="1:22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 s="19">
        <f t="shared" si="215"/>
        <v>30</v>
      </c>
    </row>
    <row r="2251" spans="1:22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 s="19">
        <f t="shared" si="215"/>
        <v>29.958333333335759</v>
      </c>
    </row>
    <row r="2252" spans="1:22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 s="19">
        <f t="shared" si="215"/>
        <v>30.041666666664241</v>
      </c>
    </row>
    <row r="2253" spans="1:22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 s="19">
        <f t="shared" si="215"/>
        <v>21</v>
      </c>
    </row>
    <row r="2254" spans="1:22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 s="19">
        <f t="shared" si="215"/>
        <v>15</v>
      </c>
    </row>
    <row r="2255" spans="1:22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 s="19">
        <f t="shared" si="215"/>
        <v>30.041666666664241</v>
      </c>
    </row>
    <row r="2256" spans="1:22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 s="19">
        <f t="shared" si="215"/>
        <v>7</v>
      </c>
    </row>
    <row r="2257" spans="1:22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 s="19">
        <f t="shared" si="215"/>
        <v>30</v>
      </c>
    </row>
    <row r="2258" spans="1:22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 s="19">
        <f t="shared" si="215"/>
        <v>14</v>
      </c>
    </row>
    <row r="2259" spans="1:22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 s="19">
        <f t="shared" si="215"/>
        <v>35.021655092583387</v>
      </c>
    </row>
    <row r="2260" spans="1:22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 s="19">
        <f t="shared" si="215"/>
        <v>30</v>
      </c>
    </row>
    <row r="2261" spans="1:22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 s="19">
        <f t="shared" si="215"/>
        <v>10</v>
      </c>
    </row>
    <row r="2262" spans="1:22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 s="19">
        <f t="shared" si="215"/>
        <v>29.958333333335759</v>
      </c>
    </row>
    <row r="2263" spans="1:22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 s="19">
        <f t="shared" si="215"/>
        <v>21</v>
      </c>
    </row>
    <row r="2264" spans="1:22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 s="19">
        <f t="shared" si="215"/>
        <v>34.414837962962338</v>
      </c>
    </row>
    <row r="2265" spans="1:22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 s="19">
        <f t="shared" si="215"/>
        <v>21</v>
      </c>
    </row>
    <row r="2266" spans="1:22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 s="19">
        <f t="shared" si="215"/>
        <v>16.542662037041737</v>
      </c>
    </row>
    <row r="2267" spans="1:22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 s="19">
        <f t="shared" si="215"/>
        <v>7</v>
      </c>
    </row>
    <row r="2268" spans="1:22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 s="19">
        <f t="shared" si="215"/>
        <v>17.208425925920892</v>
      </c>
    </row>
    <row r="2269" spans="1:22" ht="43.5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 s="19">
        <f t="shared" si="215"/>
        <v>25.211840277785086</v>
      </c>
    </row>
    <row r="2270" spans="1:22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 s="19">
        <f t="shared" si="215"/>
        <v>30</v>
      </c>
    </row>
    <row r="2271" spans="1:22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 s="19">
        <f t="shared" si="215"/>
        <v>24.503900462957972</v>
      </c>
    </row>
    <row r="2272" spans="1:22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2016</v>
      </c>
      <c r="V2272" s="19">
        <f t="shared" si="215"/>
        <v>20.046608796299552</v>
      </c>
    </row>
    <row r="2273" spans="1:22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 s="19">
        <f t="shared" si="215"/>
        <v>30</v>
      </c>
    </row>
    <row r="2274" spans="1:22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 s="19">
        <f t="shared" si="215"/>
        <v>30</v>
      </c>
    </row>
    <row r="2275" spans="1:22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 s="19">
        <f t="shared" si="215"/>
        <v>24.958333333343035</v>
      </c>
    </row>
    <row r="2276" spans="1:22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 s="19">
        <f t="shared" si="215"/>
        <v>30</v>
      </c>
    </row>
    <row r="2277" spans="1:22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 s="19">
        <f t="shared" si="215"/>
        <v>30</v>
      </c>
    </row>
    <row r="2278" spans="1:22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2013</v>
      </c>
      <c r="V2278" s="19">
        <f t="shared" si="215"/>
        <v>30</v>
      </c>
    </row>
    <row r="2279" spans="1:22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 s="19">
        <f t="shared" si="215"/>
        <v>30</v>
      </c>
    </row>
    <row r="2280" spans="1:22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2015</v>
      </c>
      <c r="V2280" s="19">
        <f t="shared" si="215"/>
        <v>34.24853009259823</v>
      </c>
    </row>
    <row r="2281" spans="1:22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 s="19">
        <f t="shared" si="215"/>
        <v>18.359965277784795</v>
      </c>
    </row>
    <row r="2282" spans="1:22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 s="19">
        <f t="shared" si="215"/>
        <v>30</v>
      </c>
    </row>
    <row r="2283" spans="1:22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 s="19">
        <f t="shared" si="215"/>
        <v>61.998877314814308</v>
      </c>
    </row>
    <row r="2284" spans="1:22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2015</v>
      </c>
      <c r="V2284" s="19">
        <f t="shared" si="215"/>
        <v>60</v>
      </c>
    </row>
    <row r="2285" spans="1:22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 s="19">
        <f t="shared" si="215"/>
        <v>59.958333333335759</v>
      </c>
    </row>
    <row r="2286" spans="1:22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 s="19">
        <f t="shared" si="215"/>
        <v>28.369849537033588</v>
      </c>
    </row>
    <row r="2287" spans="1:22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 s="19">
        <f t="shared" si="215"/>
        <v>30</v>
      </c>
    </row>
    <row r="2288" spans="1:22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 s="19">
        <f t="shared" si="215"/>
        <v>28.202384259260725</v>
      </c>
    </row>
    <row r="2289" spans="1:22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 s="19">
        <f t="shared" si="215"/>
        <v>21</v>
      </c>
    </row>
    <row r="2290" spans="1:22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 s="19">
        <f t="shared" si="215"/>
        <v>18.922581018516212</v>
      </c>
    </row>
    <row r="2291" spans="1:22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 s="19">
        <f t="shared" si="215"/>
        <v>42.975231481483206</v>
      </c>
    </row>
    <row r="2292" spans="1:22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 s="19">
        <f t="shared" si="215"/>
        <v>78.454513888893416</v>
      </c>
    </row>
    <row r="2293" spans="1:22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 s="19">
        <f t="shared" si="215"/>
        <v>34.189606481479132</v>
      </c>
    </row>
    <row r="2294" spans="1:22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 s="19">
        <f t="shared" si="215"/>
        <v>30</v>
      </c>
    </row>
    <row r="2295" spans="1:22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 s="19">
        <f t="shared" si="215"/>
        <v>25.45765046296583</v>
      </c>
    </row>
    <row r="2296" spans="1:22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2012</v>
      </c>
      <c r="V2296" s="19">
        <f t="shared" si="215"/>
        <v>30</v>
      </c>
    </row>
    <row r="2297" spans="1:22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2012</v>
      </c>
      <c r="V2297" s="19">
        <f t="shared" si="215"/>
        <v>30</v>
      </c>
    </row>
    <row r="2298" spans="1:22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 s="19">
        <f t="shared" si="215"/>
        <v>35</v>
      </c>
    </row>
    <row r="2299" spans="1:22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 s="19">
        <f t="shared" si="215"/>
        <v>34.123738425929332</v>
      </c>
    </row>
    <row r="2300" spans="1:22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 s="19">
        <f t="shared" si="215"/>
        <v>29.958333333335759</v>
      </c>
    </row>
    <row r="2301" spans="1:22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 s="19">
        <f t="shared" si="215"/>
        <v>15</v>
      </c>
    </row>
    <row r="2302" spans="1:22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 s="19">
        <f t="shared" si="215"/>
        <v>14</v>
      </c>
    </row>
    <row r="2303" spans="1:22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 s="19">
        <f t="shared" si="215"/>
        <v>30</v>
      </c>
    </row>
    <row r="2304" spans="1:22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 s="19">
        <f t="shared" si="215"/>
        <v>33.423217592593573</v>
      </c>
    </row>
    <row r="2305" spans="1:22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 s="19">
        <f t="shared" si="215"/>
        <v>40.041666666664241</v>
      </c>
    </row>
    <row r="2306" spans="1:22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+ROUND(E2306/D2306*100,0)</f>
        <v>101</v>
      </c>
      <c r="P2306">
        <f t="shared" si="211"/>
        <v>53.47</v>
      </c>
      <c r="Q2306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2010</v>
      </c>
      <c r="V2306" s="19">
        <f t="shared" si="215"/>
        <v>41.391770833331975</v>
      </c>
    </row>
    <row r="2307" spans="1:22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4">
        <f t="shared" ref="S2307:S2370" si="218">+(((J2307/60)/60)/24+DATE(1970,1,1))</f>
        <v>41834.695277777777</v>
      </c>
      <c r="T2307" s="14">
        <f t="shared" ref="T2307:T2370" si="219">+(((I2307/60)/60)/24+DATE(1970,1,1))</f>
        <v>41859.75</v>
      </c>
      <c r="U2307">
        <f t="shared" ref="U2307:U2370" si="220">+YEAR(S2307)</f>
        <v>2014</v>
      </c>
      <c r="V2307" s="19">
        <f t="shared" ref="V2307:V2370" si="221">+T2307-S2307</f>
        <v>25.054722222223063</v>
      </c>
    </row>
    <row r="2308" spans="1:22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 s="19">
        <f t="shared" si="221"/>
        <v>30</v>
      </c>
    </row>
    <row r="2309" spans="1:22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 s="19">
        <f t="shared" si="221"/>
        <v>29.999942129630654</v>
      </c>
    </row>
    <row r="2310" spans="1:22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 s="19">
        <f t="shared" si="221"/>
        <v>28.078749999993306</v>
      </c>
    </row>
    <row r="2311" spans="1:22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 s="19">
        <f t="shared" si="221"/>
        <v>35</v>
      </c>
    </row>
    <row r="2312" spans="1:22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 s="19">
        <f t="shared" si="221"/>
        <v>29.958333333335759</v>
      </c>
    </row>
    <row r="2313" spans="1:22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 s="19">
        <f t="shared" si="221"/>
        <v>30</v>
      </c>
    </row>
    <row r="2314" spans="1:22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 s="19">
        <f t="shared" si="221"/>
        <v>31.325486111112696</v>
      </c>
    </row>
    <row r="2315" spans="1:22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 s="19">
        <f t="shared" si="221"/>
        <v>30</v>
      </c>
    </row>
    <row r="2316" spans="1:22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 s="19">
        <f t="shared" si="221"/>
        <v>30</v>
      </c>
    </row>
    <row r="2317" spans="1:22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 s="19">
        <f t="shared" si="221"/>
        <v>30</v>
      </c>
    </row>
    <row r="2318" spans="1:22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 s="19">
        <f t="shared" si="221"/>
        <v>77.041550925925549</v>
      </c>
    </row>
    <row r="2319" spans="1:22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 s="19">
        <f t="shared" si="221"/>
        <v>31.666099537040282</v>
      </c>
    </row>
    <row r="2320" spans="1:22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 s="19">
        <f t="shared" si="221"/>
        <v>31.522291666668025</v>
      </c>
    </row>
    <row r="2321" spans="1:22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 s="19">
        <f t="shared" si="221"/>
        <v>30</v>
      </c>
    </row>
    <row r="2322" spans="1:22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 s="19">
        <f t="shared" si="221"/>
        <v>34.958333333335759</v>
      </c>
    </row>
    <row r="2323" spans="1:22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 s="19">
        <f t="shared" si="221"/>
        <v>29.958333333328483</v>
      </c>
    </row>
    <row r="2324" spans="1:22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 s="19">
        <f t="shared" si="221"/>
        <v>29.958333333328483</v>
      </c>
    </row>
    <row r="2325" spans="1:22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 s="19">
        <f t="shared" si="221"/>
        <v>7</v>
      </c>
    </row>
    <row r="2326" spans="1:22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 s="19">
        <f t="shared" si="221"/>
        <v>29.958333333328483</v>
      </c>
    </row>
    <row r="2327" spans="1:22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 s="19">
        <f t="shared" si="221"/>
        <v>29.958333333335759</v>
      </c>
    </row>
    <row r="2328" spans="1:22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 s="19">
        <f t="shared" si="221"/>
        <v>51.674212962956517</v>
      </c>
    </row>
    <row r="2329" spans="1:22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 s="19">
        <f t="shared" si="221"/>
        <v>35</v>
      </c>
    </row>
    <row r="2330" spans="1:22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 s="19">
        <f t="shared" si="221"/>
        <v>30</v>
      </c>
    </row>
    <row r="2331" spans="1:22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 s="19">
        <f t="shared" si="221"/>
        <v>30</v>
      </c>
    </row>
    <row r="2332" spans="1:22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 s="19">
        <f t="shared" si="221"/>
        <v>30.100196759260143</v>
      </c>
    </row>
    <row r="2333" spans="1:22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 s="19">
        <f t="shared" si="221"/>
        <v>30</v>
      </c>
    </row>
    <row r="2334" spans="1:22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 s="19">
        <f t="shared" si="221"/>
        <v>30</v>
      </c>
    </row>
    <row r="2335" spans="1:22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 s="19">
        <f t="shared" si="221"/>
        <v>21.092708333329938</v>
      </c>
    </row>
    <row r="2336" spans="1:22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 s="19">
        <f t="shared" si="221"/>
        <v>30.061828703706851</v>
      </c>
    </row>
    <row r="2337" spans="1:22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 s="19">
        <f t="shared" si="221"/>
        <v>30</v>
      </c>
    </row>
    <row r="2338" spans="1:22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 s="19">
        <f t="shared" si="221"/>
        <v>40</v>
      </c>
    </row>
    <row r="2339" spans="1:22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 s="19">
        <f t="shared" si="221"/>
        <v>30</v>
      </c>
    </row>
    <row r="2340" spans="1:22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 s="19">
        <f t="shared" si="221"/>
        <v>30</v>
      </c>
    </row>
    <row r="2341" spans="1:22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 s="19">
        <f t="shared" si="221"/>
        <v>30.532766203708888</v>
      </c>
    </row>
    <row r="2342" spans="1:22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 s="19">
        <f t="shared" si="221"/>
        <v>30</v>
      </c>
    </row>
    <row r="2343" spans="1:22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 s="19">
        <f t="shared" si="221"/>
        <v>30</v>
      </c>
    </row>
    <row r="2344" spans="1:22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 s="19">
        <f t="shared" si="221"/>
        <v>20.506134259259852</v>
      </c>
    </row>
    <row r="2345" spans="1:22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2015</v>
      </c>
      <c r="V2345" s="19">
        <f t="shared" si="221"/>
        <v>49.999016203699284</v>
      </c>
    </row>
    <row r="2346" spans="1:22" ht="43.5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 s="19">
        <f t="shared" si="221"/>
        <v>30</v>
      </c>
    </row>
    <row r="2347" spans="1:22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 s="19">
        <f t="shared" si="221"/>
        <v>34.983611111107166</v>
      </c>
    </row>
    <row r="2348" spans="1:22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 s="19">
        <f t="shared" si="221"/>
        <v>45</v>
      </c>
    </row>
    <row r="2349" spans="1:22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 s="19">
        <f t="shared" si="221"/>
        <v>30</v>
      </c>
    </row>
    <row r="2350" spans="1:22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2015</v>
      </c>
      <c r="V2350" s="19">
        <f t="shared" si="221"/>
        <v>60</v>
      </c>
    </row>
    <row r="2351" spans="1:22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 s="19">
        <f t="shared" si="221"/>
        <v>29</v>
      </c>
    </row>
    <row r="2352" spans="1:22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2016</v>
      </c>
      <c r="V2352" s="19">
        <f t="shared" si="221"/>
        <v>30</v>
      </c>
    </row>
    <row r="2353" spans="1:22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 s="19">
        <f t="shared" si="221"/>
        <v>30</v>
      </c>
    </row>
    <row r="2354" spans="1:22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 s="19">
        <f t="shared" si="221"/>
        <v>60</v>
      </c>
    </row>
    <row r="2355" spans="1:22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 s="19">
        <f t="shared" si="221"/>
        <v>12</v>
      </c>
    </row>
    <row r="2356" spans="1:22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2014</v>
      </c>
      <c r="V2356" s="19">
        <f t="shared" si="221"/>
        <v>60</v>
      </c>
    </row>
    <row r="2357" spans="1:22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 s="19">
        <f t="shared" si="221"/>
        <v>30</v>
      </c>
    </row>
    <row r="2358" spans="1:22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 s="19">
        <f t="shared" si="221"/>
        <v>30</v>
      </c>
    </row>
    <row r="2359" spans="1:22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 s="19">
        <f t="shared" si="221"/>
        <v>30</v>
      </c>
    </row>
    <row r="2360" spans="1:22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2014</v>
      </c>
      <c r="V2360" s="19">
        <f t="shared" si="221"/>
        <v>56.096111111110076</v>
      </c>
    </row>
    <row r="2361" spans="1:22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 s="19">
        <f t="shared" si="221"/>
        <v>60</v>
      </c>
    </row>
    <row r="2362" spans="1:22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 s="19">
        <f t="shared" si="221"/>
        <v>30</v>
      </c>
    </row>
    <row r="2363" spans="1:22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 s="19">
        <f t="shared" si="221"/>
        <v>24.057777777779847</v>
      </c>
    </row>
    <row r="2364" spans="1:22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 s="19">
        <f t="shared" si="221"/>
        <v>30</v>
      </c>
    </row>
    <row r="2365" spans="1:22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 s="19">
        <f t="shared" si="221"/>
        <v>45</v>
      </c>
    </row>
    <row r="2366" spans="1:22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 s="19">
        <f t="shared" si="221"/>
        <v>55</v>
      </c>
    </row>
    <row r="2367" spans="1:22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2015</v>
      </c>
      <c r="V2367" s="19">
        <f t="shared" si="221"/>
        <v>40.221932870364981</v>
      </c>
    </row>
    <row r="2368" spans="1:22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 s="19">
        <f t="shared" si="221"/>
        <v>30</v>
      </c>
    </row>
    <row r="2369" spans="1:22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 s="19">
        <f t="shared" si="221"/>
        <v>59.958333333335759</v>
      </c>
    </row>
    <row r="2370" spans="1:22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+ROUND(E2370/D2370*100,0)</f>
        <v>0</v>
      </c>
      <c r="P2370">
        <f t="shared" si="217"/>
        <v>50</v>
      </c>
      <c r="Q237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 s="19">
        <f t="shared" si="221"/>
        <v>44.958333333343035</v>
      </c>
    </row>
    <row r="2371" spans="1:22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4">
        <f t="shared" ref="S2371:S2434" si="224">+(((J2371/60)/60)/24+DATE(1970,1,1))</f>
        <v>42380.812627314815</v>
      </c>
      <c r="T2371" s="14">
        <f t="shared" ref="T2371:T2434" si="225">+(((I2371/60)/60)/24+DATE(1970,1,1))</f>
        <v>42410.812627314815</v>
      </c>
      <c r="U2371">
        <f t="shared" ref="U2371:U2434" si="226">+YEAR(S2371)</f>
        <v>2016</v>
      </c>
      <c r="V2371" s="19">
        <f t="shared" ref="V2371:V2434" si="227">+T2371-S2371</f>
        <v>30</v>
      </c>
    </row>
    <row r="2372" spans="1:22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 s="19">
        <f t="shared" si="227"/>
        <v>30</v>
      </c>
    </row>
    <row r="2373" spans="1:22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 s="19">
        <f t="shared" si="227"/>
        <v>30</v>
      </c>
    </row>
    <row r="2374" spans="1:22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 s="19">
        <f t="shared" si="227"/>
        <v>30</v>
      </c>
    </row>
    <row r="2375" spans="1:22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 s="19">
        <f t="shared" si="227"/>
        <v>30</v>
      </c>
    </row>
    <row r="2376" spans="1:22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 s="19">
        <f t="shared" si="227"/>
        <v>30</v>
      </c>
    </row>
    <row r="2377" spans="1:22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 s="19">
        <f t="shared" si="227"/>
        <v>30</v>
      </c>
    </row>
    <row r="2378" spans="1:22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 s="19">
        <f t="shared" si="227"/>
        <v>30</v>
      </c>
    </row>
    <row r="2379" spans="1:22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 s="19">
        <f t="shared" si="227"/>
        <v>30.041666666671517</v>
      </c>
    </row>
    <row r="2380" spans="1:22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 s="19">
        <f t="shared" si="227"/>
        <v>29</v>
      </c>
    </row>
    <row r="2381" spans="1:22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 s="19">
        <f t="shared" si="227"/>
        <v>45</v>
      </c>
    </row>
    <row r="2382" spans="1:22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 s="19">
        <f t="shared" si="227"/>
        <v>30</v>
      </c>
    </row>
    <row r="2383" spans="1:22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 s="19">
        <f t="shared" si="227"/>
        <v>30</v>
      </c>
    </row>
    <row r="2384" spans="1:22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 s="19">
        <f t="shared" si="227"/>
        <v>25</v>
      </c>
    </row>
    <row r="2385" spans="1:22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 s="19">
        <f t="shared" si="227"/>
        <v>30</v>
      </c>
    </row>
    <row r="2386" spans="1:22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 s="19">
        <f t="shared" si="227"/>
        <v>30.041666666671517</v>
      </c>
    </row>
    <row r="2387" spans="1:22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 s="19">
        <f t="shared" si="227"/>
        <v>30</v>
      </c>
    </row>
    <row r="2388" spans="1:22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2014</v>
      </c>
      <c r="V2388" s="19">
        <f t="shared" si="227"/>
        <v>60</v>
      </c>
    </row>
    <row r="2389" spans="1:22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 s="19">
        <f t="shared" si="227"/>
        <v>45</v>
      </c>
    </row>
    <row r="2390" spans="1:22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2014</v>
      </c>
      <c r="V2390" s="19">
        <f t="shared" si="227"/>
        <v>29.958113425920601</v>
      </c>
    </row>
    <row r="2391" spans="1:22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 s="19">
        <f t="shared" si="227"/>
        <v>31.262592592596775</v>
      </c>
    </row>
    <row r="2392" spans="1:22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2014</v>
      </c>
      <c r="V2392" s="19">
        <f t="shared" si="227"/>
        <v>40</v>
      </c>
    </row>
    <row r="2393" spans="1:22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 s="19">
        <f t="shared" si="227"/>
        <v>29.958333333343035</v>
      </c>
    </row>
    <row r="2394" spans="1:22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 s="19">
        <f t="shared" si="227"/>
        <v>30</v>
      </c>
    </row>
    <row r="2395" spans="1:22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 s="19">
        <f t="shared" si="227"/>
        <v>30</v>
      </c>
    </row>
    <row r="2396" spans="1:22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 s="19">
        <f t="shared" si="227"/>
        <v>30</v>
      </c>
    </row>
    <row r="2397" spans="1:22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2016</v>
      </c>
      <c r="V2397" s="19">
        <f t="shared" si="227"/>
        <v>28.251539351847896</v>
      </c>
    </row>
    <row r="2398" spans="1:22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 s="19">
        <f t="shared" si="227"/>
        <v>30</v>
      </c>
    </row>
    <row r="2399" spans="1:22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2014</v>
      </c>
      <c r="V2399" s="19">
        <f t="shared" si="227"/>
        <v>30</v>
      </c>
    </row>
    <row r="2400" spans="1:22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 s="19">
        <f t="shared" si="227"/>
        <v>30</v>
      </c>
    </row>
    <row r="2401" spans="1:22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 s="19">
        <f t="shared" si="227"/>
        <v>35</v>
      </c>
    </row>
    <row r="2402" spans="1:22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 s="19">
        <f t="shared" si="227"/>
        <v>30</v>
      </c>
    </row>
    <row r="2403" spans="1:22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 s="19">
        <f t="shared" si="227"/>
        <v>60</v>
      </c>
    </row>
    <row r="2404" spans="1:22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 s="19">
        <f t="shared" si="227"/>
        <v>30</v>
      </c>
    </row>
    <row r="2405" spans="1:22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 s="19">
        <f t="shared" si="227"/>
        <v>59.958333333335759</v>
      </c>
    </row>
    <row r="2406" spans="1:22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2015</v>
      </c>
      <c r="V2406" s="19">
        <f t="shared" si="227"/>
        <v>30</v>
      </c>
    </row>
    <row r="2407" spans="1:22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 s="19">
        <f t="shared" si="227"/>
        <v>21</v>
      </c>
    </row>
    <row r="2408" spans="1:22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2014</v>
      </c>
      <c r="V2408" s="19">
        <f t="shared" si="227"/>
        <v>40</v>
      </c>
    </row>
    <row r="2409" spans="1:22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 s="19">
        <f t="shared" si="227"/>
        <v>22.674444444448454</v>
      </c>
    </row>
    <row r="2410" spans="1:22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 s="19">
        <f t="shared" si="227"/>
        <v>30.041666666671517</v>
      </c>
    </row>
    <row r="2411" spans="1:22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 s="19">
        <f t="shared" si="227"/>
        <v>30</v>
      </c>
    </row>
    <row r="2412" spans="1:22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 s="19">
        <f t="shared" si="227"/>
        <v>30</v>
      </c>
    </row>
    <row r="2413" spans="1:22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 s="19">
        <f t="shared" si="227"/>
        <v>30</v>
      </c>
    </row>
    <row r="2414" spans="1:22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 s="19">
        <f t="shared" si="227"/>
        <v>45.041666666671517</v>
      </c>
    </row>
    <row r="2415" spans="1:22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 s="19">
        <f t="shared" si="227"/>
        <v>30.869421296294604</v>
      </c>
    </row>
    <row r="2416" spans="1:22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 s="19">
        <f t="shared" si="227"/>
        <v>39.470833333340124</v>
      </c>
    </row>
    <row r="2417" spans="1:22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 s="19">
        <f t="shared" si="227"/>
        <v>30</v>
      </c>
    </row>
    <row r="2418" spans="1:22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 s="19">
        <f t="shared" si="227"/>
        <v>57.887233796296641</v>
      </c>
    </row>
    <row r="2419" spans="1:22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 s="19">
        <f t="shared" si="227"/>
        <v>30</v>
      </c>
    </row>
    <row r="2420" spans="1:22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 s="19">
        <f t="shared" si="227"/>
        <v>59.958333333343035</v>
      </c>
    </row>
    <row r="2421" spans="1:22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2014</v>
      </c>
      <c r="V2421" s="19">
        <f t="shared" si="227"/>
        <v>60</v>
      </c>
    </row>
    <row r="2422" spans="1:22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 s="19">
        <f t="shared" si="227"/>
        <v>60.041666666664241</v>
      </c>
    </row>
    <row r="2423" spans="1:22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 s="19">
        <f t="shared" si="227"/>
        <v>30</v>
      </c>
    </row>
    <row r="2424" spans="1:22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 s="19">
        <f t="shared" si="227"/>
        <v>29.958333333343035</v>
      </c>
    </row>
    <row r="2425" spans="1:22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 s="19">
        <f t="shared" si="227"/>
        <v>30</v>
      </c>
    </row>
    <row r="2426" spans="1:22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 s="19">
        <f t="shared" si="227"/>
        <v>30</v>
      </c>
    </row>
    <row r="2427" spans="1:22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 s="19">
        <f t="shared" si="227"/>
        <v>15.005682870367309</v>
      </c>
    </row>
    <row r="2428" spans="1:22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 s="19">
        <f t="shared" si="227"/>
        <v>60</v>
      </c>
    </row>
    <row r="2429" spans="1:22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 s="19">
        <f t="shared" si="227"/>
        <v>39.958333333343035</v>
      </c>
    </row>
    <row r="2430" spans="1:22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 s="19">
        <f t="shared" si="227"/>
        <v>29.958333333328483</v>
      </c>
    </row>
    <row r="2431" spans="1:22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2016</v>
      </c>
      <c r="V2431" s="19">
        <f t="shared" si="227"/>
        <v>36.817986111112987</v>
      </c>
    </row>
    <row r="2432" spans="1:22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 s="19">
        <f t="shared" si="227"/>
        <v>30</v>
      </c>
    </row>
    <row r="2433" spans="1:22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 s="19">
        <f t="shared" si="227"/>
        <v>60</v>
      </c>
    </row>
    <row r="2434" spans="1:22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+ROUND(E2434/D2434*100,0)</f>
        <v>0</v>
      </c>
      <c r="P2434">
        <f t="shared" si="223"/>
        <v>1</v>
      </c>
      <c r="Q2434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 s="19">
        <f t="shared" si="227"/>
        <v>30</v>
      </c>
    </row>
    <row r="2435" spans="1:22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4">
        <f t="shared" ref="S2435:S2498" si="230">+(((J2435/60)/60)/24+DATE(1970,1,1))</f>
        <v>42397.89980324074</v>
      </c>
      <c r="T2435" s="14">
        <f t="shared" ref="T2435:T2498" si="231">+(((I2435/60)/60)/24+DATE(1970,1,1))</f>
        <v>42427.89980324074</v>
      </c>
      <c r="U2435">
        <f t="shared" ref="U2435:U2498" si="232">+YEAR(S2435)</f>
        <v>2016</v>
      </c>
      <c r="V2435" s="19">
        <f t="shared" ref="V2435:V2498" si="233">+T2435-S2435</f>
        <v>30</v>
      </c>
    </row>
    <row r="2436" spans="1:22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 s="19">
        <f t="shared" si="233"/>
        <v>40</v>
      </c>
    </row>
    <row r="2437" spans="1:22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 s="19">
        <f t="shared" si="233"/>
        <v>30</v>
      </c>
    </row>
    <row r="2438" spans="1:22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2015</v>
      </c>
      <c r="V2438" s="19">
        <f t="shared" si="233"/>
        <v>60</v>
      </c>
    </row>
    <row r="2439" spans="1:22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 s="19">
        <f t="shared" si="233"/>
        <v>48.78486111111124</v>
      </c>
    </row>
    <row r="2440" spans="1:22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 s="19">
        <f t="shared" si="233"/>
        <v>60.041666666671517</v>
      </c>
    </row>
    <row r="2441" spans="1:22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 s="19">
        <f t="shared" si="233"/>
        <v>30</v>
      </c>
    </row>
    <row r="2442" spans="1:22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 s="19">
        <f t="shared" si="233"/>
        <v>30</v>
      </c>
    </row>
    <row r="2443" spans="1:22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 s="19">
        <f t="shared" si="233"/>
        <v>21.082013888888469</v>
      </c>
    </row>
    <row r="2444" spans="1:22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 s="19">
        <f t="shared" si="233"/>
        <v>29.958333333343035</v>
      </c>
    </row>
    <row r="2445" spans="1:22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 s="19">
        <f t="shared" si="233"/>
        <v>30</v>
      </c>
    </row>
    <row r="2446" spans="1:22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 s="19">
        <f t="shared" si="233"/>
        <v>30</v>
      </c>
    </row>
    <row r="2447" spans="1:22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 s="19">
        <f t="shared" si="233"/>
        <v>30</v>
      </c>
    </row>
    <row r="2448" spans="1:22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 s="19">
        <f t="shared" si="233"/>
        <v>30.041666666671517</v>
      </c>
    </row>
    <row r="2449" spans="1:22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 s="19">
        <f t="shared" si="233"/>
        <v>31.696840277785668</v>
      </c>
    </row>
    <row r="2450" spans="1:22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 s="19">
        <f t="shared" si="233"/>
        <v>5.9172106481564697</v>
      </c>
    </row>
    <row r="2451" spans="1:22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 s="19">
        <f t="shared" si="233"/>
        <v>30.041666666664241</v>
      </c>
    </row>
    <row r="2452" spans="1:22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 s="19">
        <f t="shared" si="233"/>
        <v>38.060231481482333</v>
      </c>
    </row>
    <row r="2453" spans="1:22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 s="19">
        <f t="shared" si="233"/>
        <v>20</v>
      </c>
    </row>
    <row r="2454" spans="1:22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 s="19">
        <f t="shared" si="233"/>
        <v>29.114583333328483</v>
      </c>
    </row>
    <row r="2455" spans="1:22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 s="19">
        <f t="shared" si="233"/>
        <v>30</v>
      </c>
    </row>
    <row r="2456" spans="1:22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 s="19">
        <f t="shared" si="233"/>
        <v>35</v>
      </c>
    </row>
    <row r="2457" spans="1:22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 s="19">
        <f t="shared" si="233"/>
        <v>28</v>
      </c>
    </row>
    <row r="2458" spans="1:22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 s="19">
        <f t="shared" si="233"/>
        <v>30</v>
      </c>
    </row>
    <row r="2459" spans="1:22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 s="19">
        <f t="shared" si="233"/>
        <v>29.958333333335759</v>
      </c>
    </row>
    <row r="2460" spans="1:22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 s="19">
        <f t="shared" si="233"/>
        <v>34.919930555559404</v>
      </c>
    </row>
    <row r="2461" spans="1:22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 s="19">
        <f t="shared" si="233"/>
        <v>44.958333333328483</v>
      </c>
    </row>
    <row r="2462" spans="1:22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2016</v>
      </c>
      <c r="V2462" s="19">
        <f t="shared" si="233"/>
        <v>33.99135416666104</v>
      </c>
    </row>
    <row r="2463" spans="1:22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 s="19">
        <f t="shared" si="233"/>
        <v>33.112303240741312</v>
      </c>
    </row>
    <row r="2464" spans="1:22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 s="19">
        <f t="shared" si="233"/>
        <v>20</v>
      </c>
    </row>
    <row r="2465" spans="1:22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 s="19">
        <f t="shared" si="233"/>
        <v>39.680266203700739</v>
      </c>
    </row>
    <row r="2466" spans="1:22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 s="19">
        <f t="shared" si="233"/>
        <v>28.911377314812853</v>
      </c>
    </row>
    <row r="2467" spans="1:22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 s="19">
        <f t="shared" si="233"/>
        <v>30</v>
      </c>
    </row>
    <row r="2468" spans="1:22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 s="19">
        <f t="shared" si="233"/>
        <v>30</v>
      </c>
    </row>
    <row r="2469" spans="1:22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 s="19">
        <f t="shared" si="233"/>
        <v>13.83413194444438</v>
      </c>
    </row>
    <row r="2470" spans="1:22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 s="19">
        <f t="shared" si="233"/>
        <v>36.054155092599103</v>
      </c>
    </row>
    <row r="2471" spans="1:22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 s="19">
        <f t="shared" si="233"/>
        <v>25</v>
      </c>
    </row>
    <row r="2472" spans="1:22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 s="19">
        <f t="shared" si="233"/>
        <v>30</v>
      </c>
    </row>
    <row r="2473" spans="1:22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2011</v>
      </c>
      <c r="V2473" s="19">
        <f t="shared" si="233"/>
        <v>40</v>
      </c>
    </row>
    <row r="2474" spans="1:22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 s="19">
        <f t="shared" si="233"/>
        <v>70.928240740737238</v>
      </c>
    </row>
    <row r="2475" spans="1:22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 s="19">
        <f t="shared" si="233"/>
        <v>30.041666666664241</v>
      </c>
    </row>
    <row r="2476" spans="1:22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 s="19">
        <f t="shared" si="233"/>
        <v>45</v>
      </c>
    </row>
    <row r="2477" spans="1:22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 s="19">
        <f t="shared" si="233"/>
        <v>59.628993055550382</v>
      </c>
    </row>
    <row r="2478" spans="1:22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 s="19">
        <f t="shared" si="233"/>
        <v>33.041666666671517</v>
      </c>
    </row>
    <row r="2479" spans="1:22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 s="19">
        <f t="shared" si="233"/>
        <v>45</v>
      </c>
    </row>
    <row r="2480" spans="1:22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2012</v>
      </c>
      <c r="V2480" s="19">
        <f t="shared" si="233"/>
        <v>30</v>
      </c>
    </row>
    <row r="2481" spans="1:22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 s="19">
        <f t="shared" si="233"/>
        <v>10.356550925927877</v>
      </c>
    </row>
    <row r="2482" spans="1:22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 s="19">
        <f t="shared" si="233"/>
        <v>60</v>
      </c>
    </row>
    <row r="2483" spans="1:22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 s="19">
        <f t="shared" si="233"/>
        <v>30</v>
      </c>
    </row>
    <row r="2484" spans="1:22" ht="43.5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 s="19">
        <f t="shared" si="233"/>
        <v>45</v>
      </c>
    </row>
    <row r="2485" spans="1:22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 s="19">
        <f t="shared" si="233"/>
        <v>59.958333333335759</v>
      </c>
    </row>
    <row r="2486" spans="1:22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 s="19">
        <f t="shared" si="233"/>
        <v>30</v>
      </c>
    </row>
    <row r="2487" spans="1:22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 s="19">
        <f t="shared" si="233"/>
        <v>35</v>
      </c>
    </row>
    <row r="2488" spans="1:22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 s="19">
        <f t="shared" si="233"/>
        <v>30</v>
      </c>
    </row>
    <row r="2489" spans="1:22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 s="19">
        <f t="shared" si="233"/>
        <v>30</v>
      </c>
    </row>
    <row r="2490" spans="1:22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 s="19">
        <f t="shared" si="233"/>
        <v>30.041666666664241</v>
      </c>
    </row>
    <row r="2491" spans="1:22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 s="19">
        <f t="shared" si="233"/>
        <v>30</v>
      </c>
    </row>
    <row r="2492" spans="1:22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 s="19">
        <f t="shared" si="233"/>
        <v>60</v>
      </c>
    </row>
    <row r="2493" spans="1:22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2010</v>
      </c>
      <c r="V2493" s="19">
        <f t="shared" si="233"/>
        <v>16.237800925919146</v>
      </c>
    </row>
    <row r="2494" spans="1:22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 s="19">
        <f t="shared" si="233"/>
        <v>51.430000000000291</v>
      </c>
    </row>
    <row r="2495" spans="1:22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 s="19">
        <f t="shared" si="233"/>
        <v>45</v>
      </c>
    </row>
    <row r="2496" spans="1:22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 s="19">
        <f t="shared" si="233"/>
        <v>30</v>
      </c>
    </row>
    <row r="2497" spans="1:22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 s="19">
        <f t="shared" si="233"/>
        <v>30</v>
      </c>
    </row>
    <row r="2498" spans="1:22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+ROUND(E2498/D2498*100,0)</f>
        <v>100</v>
      </c>
      <c r="P2498">
        <f t="shared" si="229"/>
        <v>600</v>
      </c>
      <c r="Q2498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 s="19">
        <f t="shared" si="233"/>
        <v>34.958333333328483</v>
      </c>
    </row>
    <row r="2499" spans="1:22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4">
        <f t="shared" ref="S2499:S2562" si="236">+(((J2499/60)/60)/24+DATE(1970,1,1))</f>
        <v>40730.878912037035</v>
      </c>
      <c r="T2499" s="14">
        <f t="shared" ref="T2499:T2562" si="237">+(((I2499/60)/60)/24+DATE(1970,1,1))</f>
        <v>40760.878912037035</v>
      </c>
      <c r="U2499">
        <f t="shared" ref="U2499:U2562" si="238">+YEAR(S2499)</f>
        <v>2011</v>
      </c>
      <c r="V2499" s="19">
        <f t="shared" ref="V2499:V2562" si="239">+T2499-S2499</f>
        <v>30</v>
      </c>
    </row>
    <row r="2500" spans="1:22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 s="19">
        <f t="shared" si="239"/>
        <v>14</v>
      </c>
    </row>
    <row r="2501" spans="1:22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 s="19">
        <f t="shared" si="239"/>
        <v>48.101423611115024</v>
      </c>
    </row>
    <row r="2502" spans="1:22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 s="19">
        <f t="shared" si="239"/>
        <v>30</v>
      </c>
    </row>
    <row r="2503" spans="1:22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 s="19">
        <f t="shared" si="239"/>
        <v>30</v>
      </c>
    </row>
    <row r="2504" spans="1:22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 s="19">
        <f t="shared" si="239"/>
        <v>45</v>
      </c>
    </row>
    <row r="2505" spans="1:22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 s="19">
        <f t="shared" si="239"/>
        <v>29.97976851851854</v>
      </c>
    </row>
    <row r="2506" spans="1:22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 s="19">
        <f t="shared" si="239"/>
        <v>30.041666666671517</v>
      </c>
    </row>
    <row r="2507" spans="1:22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 s="19">
        <f t="shared" si="239"/>
        <v>29.958333333335759</v>
      </c>
    </row>
    <row r="2508" spans="1:22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 s="19">
        <f t="shared" si="239"/>
        <v>22.577905092592118</v>
      </c>
    </row>
    <row r="2509" spans="1:22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 s="19">
        <f t="shared" si="239"/>
        <v>30</v>
      </c>
    </row>
    <row r="2510" spans="1:22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 s="19">
        <f t="shared" si="239"/>
        <v>30</v>
      </c>
    </row>
    <row r="2511" spans="1:22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 s="19">
        <f t="shared" si="239"/>
        <v>55.958333333335759</v>
      </c>
    </row>
    <row r="2512" spans="1:22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 s="19">
        <f t="shared" si="239"/>
        <v>60</v>
      </c>
    </row>
    <row r="2513" spans="1:22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 s="19">
        <f t="shared" si="239"/>
        <v>30</v>
      </c>
    </row>
    <row r="2514" spans="1:22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 s="19">
        <f t="shared" si="239"/>
        <v>15</v>
      </c>
    </row>
    <row r="2515" spans="1:22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2016</v>
      </c>
      <c r="V2515" s="19">
        <f t="shared" si="239"/>
        <v>60</v>
      </c>
    </row>
    <row r="2516" spans="1:22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 s="19">
        <f t="shared" si="239"/>
        <v>17</v>
      </c>
    </row>
    <row r="2517" spans="1:22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 s="19">
        <f t="shared" si="239"/>
        <v>30</v>
      </c>
    </row>
    <row r="2518" spans="1:22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 s="19">
        <f t="shared" si="239"/>
        <v>30.041666666671517</v>
      </c>
    </row>
    <row r="2519" spans="1:22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 s="19">
        <f t="shared" si="239"/>
        <v>29.958333333328483</v>
      </c>
    </row>
    <row r="2520" spans="1:22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 s="19">
        <f t="shared" si="239"/>
        <v>30.041666666664241</v>
      </c>
    </row>
    <row r="2521" spans="1:22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 s="19">
        <f t="shared" si="239"/>
        <v>30</v>
      </c>
    </row>
    <row r="2522" spans="1:22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 s="19">
        <f t="shared" si="239"/>
        <v>46.205729166656965</v>
      </c>
    </row>
    <row r="2523" spans="1:22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 s="19">
        <f t="shared" si="239"/>
        <v>21</v>
      </c>
    </row>
    <row r="2524" spans="1:22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 s="19">
        <f t="shared" si="239"/>
        <v>22.045833333329938</v>
      </c>
    </row>
    <row r="2525" spans="1:22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 s="19">
        <f t="shared" si="239"/>
        <v>30.041666666671517</v>
      </c>
    </row>
    <row r="2526" spans="1:22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 s="19">
        <f t="shared" si="239"/>
        <v>32.380127314812853</v>
      </c>
    </row>
    <row r="2527" spans="1:22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 s="19">
        <f t="shared" si="239"/>
        <v>30</v>
      </c>
    </row>
    <row r="2528" spans="1:22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 s="19">
        <f t="shared" si="239"/>
        <v>28.116504629630072</v>
      </c>
    </row>
    <row r="2529" spans="1:22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 s="19">
        <f t="shared" si="239"/>
        <v>18.414918981485243</v>
      </c>
    </row>
    <row r="2530" spans="1:22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 s="19">
        <f t="shared" si="239"/>
        <v>18.623807870360906</v>
      </c>
    </row>
    <row r="2531" spans="1:22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 s="19">
        <f t="shared" si="239"/>
        <v>44.958333333335759</v>
      </c>
    </row>
    <row r="2532" spans="1:22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 s="19">
        <f t="shared" si="239"/>
        <v>32.336747685185401</v>
      </c>
    </row>
    <row r="2533" spans="1:22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 s="19">
        <f t="shared" si="239"/>
        <v>22.485949074078235</v>
      </c>
    </row>
    <row r="2534" spans="1:22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 s="19">
        <f t="shared" si="239"/>
        <v>30</v>
      </c>
    </row>
    <row r="2535" spans="1:22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 s="19">
        <f t="shared" si="239"/>
        <v>29.99950231481489</v>
      </c>
    </row>
    <row r="2536" spans="1:22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2009</v>
      </c>
      <c r="V2536" s="19">
        <f t="shared" si="239"/>
        <v>51.549629629625997</v>
      </c>
    </row>
    <row r="2537" spans="1:22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 s="19">
        <f t="shared" si="239"/>
        <v>31.041666666664241</v>
      </c>
    </row>
    <row r="2538" spans="1:22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 s="19">
        <f t="shared" si="239"/>
        <v>21</v>
      </c>
    </row>
    <row r="2539" spans="1:22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 s="19">
        <f t="shared" si="239"/>
        <v>60</v>
      </c>
    </row>
    <row r="2540" spans="1:22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 s="19">
        <f t="shared" si="239"/>
        <v>30.697673611110076</v>
      </c>
    </row>
    <row r="2541" spans="1:22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2014</v>
      </c>
      <c r="V2541" s="19">
        <f t="shared" si="239"/>
        <v>60</v>
      </c>
    </row>
    <row r="2542" spans="1:22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 s="19">
        <f t="shared" si="239"/>
        <v>60</v>
      </c>
    </row>
    <row r="2543" spans="1:22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 s="19">
        <f t="shared" si="239"/>
        <v>60</v>
      </c>
    </row>
    <row r="2544" spans="1:22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 s="19">
        <f t="shared" si="239"/>
        <v>38.73938657407416</v>
      </c>
    </row>
    <row r="2545" spans="1:22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2010</v>
      </c>
      <c r="V2545" s="19">
        <f t="shared" si="239"/>
        <v>31.017384259263054</v>
      </c>
    </row>
    <row r="2546" spans="1:22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 s="19">
        <f t="shared" si="239"/>
        <v>30</v>
      </c>
    </row>
    <row r="2547" spans="1:22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 s="19">
        <f t="shared" si="239"/>
        <v>34.882662037038244</v>
      </c>
    </row>
    <row r="2548" spans="1:22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 s="19">
        <f t="shared" si="239"/>
        <v>27.349780092597939</v>
      </c>
    </row>
    <row r="2549" spans="1:22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 s="19">
        <f t="shared" si="239"/>
        <v>29.958333333335759</v>
      </c>
    </row>
    <row r="2550" spans="1:22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 s="19">
        <f t="shared" si="239"/>
        <v>24.559988425920892</v>
      </c>
    </row>
    <row r="2551" spans="1:22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 s="19">
        <f t="shared" si="239"/>
        <v>34.950578703705105</v>
      </c>
    </row>
    <row r="2552" spans="1:22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 s="19">
        <f t="shared" si="239"/>
        <v>56.531643518523197</v>
      </c>
    </row>
    <row r="2553" spans="1:22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 s="19">
        <f t="shared" si="239"/>
        <v>28.614525462966412</v>
      </c>
    </row>
    <row r="2554" spans="1:22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 s="19">
        <f t="shared" si="239"/>
        <v>30</v>
      </c>
    </row>
    <row r="2555" spans="1:22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 s="19">
        <f t="shared" si="239"/>
        <v>60</v>
      </c>
    </row>
    <row r="2556" spans="1:22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 s="19">
        <f t="shared" si="239"/>
        <v>31.087696759263054</v>
      </c>
    </row>
    <row r="2557" spans="1:22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 s="19">
        <f t="shared" si="239"/>
        <v>31</v>
      </c>
    </row>
    <row r="2558" spans="1:22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 s="19">
        <f t="shared" si="239"/>
        <v>45</v>
      </c>
    </row>
    <row r="2559" spans="1:22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 s="19">
        <f t="shared" si="239"/>
        <v>30</v>
      </c>
    </row>
    <row r="2560" spans="1:22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 s="19">
        <f t="shared" si="239"/>
        <v>31.722615740734909</v>
      </c>
    </row>
    <row r="2561" spans="1:22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 s="19">
        <f t="shared" si="239"/>
        <v>32.943703703705978</v>
      </c>
    </row>
    <row r="2562" spans="1:22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+ROUND(E2562/D2562*100,0)</f>
        <v>100</v>
      </c>
      <c r="P2562">
        <f t="shared" si="235"/>
        <v>143</v>
      </c>
      <c r="Q2562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 s="19">
        <f t="shared" si="239"/>
        <v>30</v>
      </c>
    </row>
    <row r="2563" spans="1:22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4">
        <f t="shared" ref="S2563:S2626" si="242">+(((J2563/60)/60)/24+DATE(1970,1,1))</f>
        <v>42260.528807870374</v>
      </c>
      <c r="T2563" s="14">
        <f t="shared" ref="T2563:T2626" si="243">+(((I2563/60)/60)/24+DATE(1970,1,1))</f>
        <v>42290.528807870374</v>
      </c>
      <c r="U2563">
        <f t="shared" ref="U2563:U2626" si="244">+YEAR(S2563)</f>
        <v>2015</v>
      </c>
      <c r="V2563" s="19">
        <f t="shared" ref="V2563:V2626" si="245">+T2563-S2563</f>
        <v>30</v>
      </c>
    </row>
    <row r="2564" spans="1:22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 s="19">
        <f t="shared" si="245"/>
        <v>60</v>
      </c>
    </row>
    <row r="2565" spans="1:22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 s="19">
        <f t="shared" si="245"/>
        <v>60</v>
      </c>
    </row>
    <row r="2566" spans="1:22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 s="19">
        <f t="shared" si="245"/>
        <v>30</v>
      </c>
    </row>
    <row r="2567" spans="1:22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 s="19">
        <f t="shared" si="245"/>
        <v>59.217719907406718</v>
      </c>
    </row>
    <row r="2568" spans="1:22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 s="19">
        <f t="shared" si="245"/>
        <v>30</v>
      </c>
    </row>
    <row r="2569" spans="1:22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 s="19">
        <f t="shared" si="245"/>
        <v>30</v>
      </c>
    </row>
    <row r="2570" spans="1:22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 s="19">
        <f t="shared" si="245"/>
        <v>30</v>
      </c>
    </row>
    <row r="2571" spans="1:22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 s="19">
        <f t="shared" si="245"/>
        <v>30</v>
      </c>
    </row>
    <row r="2572" spans="1:22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 s="19">
        <f t="shared" si="245"/>
        <v>30</v>
      </c>
    </row>
    <row r="2573" spans="1:22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 s="19">
        <f t="shared" si="245"/>
        <v>60</v>
      </c>
    </row>
    <row r="2574" spans="1:22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 s="19">
        <f t="shared" si="245"/>
        <v>30</v>
      </c>
    </row>
    <row r="2575" spans="1:22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 s="19">
        <f t="shared" si="245"/>
        <v>45</v>
      </c>
    </row>
    <row r="2576" spans="1:22" ht="43.5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 s="19">
        <f t="shared" si="245"/>
        <v>21</v>
      </c>
    </row>
    <row r="2577" spans="1:22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2014</v>
      </c>
      <c r="V2577" s="19">
        <f t="shared" si="245"/>
        <v>30</v>
      </c>
    </row>
    <row r="2578" spans="1:22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 s="19">
        <f t="shared" si="245"/>
        <v>44.958333333328483</v>
      </c>
    </row>
    <row r="2579" spans="1:22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 s="19">
        <f t="shared" si="245"/>
        <v>25</v>
      </c>
    </row>
    <row r="2580" spans="1:22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 s="19">
        <f t="shared" si="245"/>
        <v>48.685428240729379</v>
      </c>
    </row>
    <row r="2581" spans="1:22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 s="19">
        <f t="shared" si="245"/>
        <v>60</v>
      </c>
    </row>
    <row r="2582" spans="1:22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 s="19">
        <f t="shared" si="245"/>
        <v>29.798576388886431</v>
      </c>
    </row>
    <row r="2583" spans="1:22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 s="19">
        <f t="shared" si="245"/>
        <v>30.041666666664241</v>
      </c>
    </row>
    <row r="2584" spans="1:22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 s="19">
        <f t="shared" si="245"/>
        <v>30</v>
      </c>
    </row>
    <row r="2585" spans="1:22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 s="19">
        <f t="shared" si="245"/>
        <v>59.958333333328483</v>
      </c>
    </row>
    <row r="2586" spans="1:22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 s="19">
        <f t="shared" si="245"/>
        <v>30</v>
      </c>
    </row>
    <row r="2587" spans="1:22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 s="19">
        <f t="shared" si="245"/>
        <v>30</v>
      </c>
    </row>
    <row r="2588" spans="1:22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 s="19">
        <f t="shared" si="245"/>
        <v>30</v>
      </c>
    </row>
    <row r="2589" spans="1:22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 s="19">
        <f t="shared" si="245"/>
        <v>30</v>
      </c>
    </row>
    <row r="2590" spans="1:22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 s="19">
        <f t="shared" si="245"/>
        <v>51.875162037038535</v>
      </c>
    </row>
    <row r="2591" spans="1:22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 s="19">
        <f t="shared" si="245"/>
        <v>29.958333333335759</v>
      </c>
    </row>
    <row r="2592" spans="1:22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 s="19">
        <f t="shared" si="245"/>
        <v>7</v>
      </c>
    </row>
    <row r="2593" spans="1:22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 s="19">
        <f t="shared" si="245"/>
        <v>59.958333333335759</v>
      </c>
    </row>
    <row r="2594" spans="1:22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 s="19">
        <f t="shared" si="245"/>
        <v>30</v>
      </c>
    </row>
    <row r="2595" spans="1:22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 s="19">
        <f t="shared" si="245"/>
        <v>30</v>
      </c>
    </row>
    <row r="2596" spans="1:22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 s="19">
        <f t="shared" si="245"/>
        <v>30</v>
      </c>
    </row>
    <row r="2597" spans="1:22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 s="19">
        <f t="shared" si="245"/>
        <v>30</v>
      </c>
    </row>
    <row r="2598" spans="1:22" ht="43.5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 s="19">
        <f t="shared" si="245"/>
        <v>30</v>
      </c>
    </row>
    <row r="2599" spans="1:22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 s="19">
        <f t="shared" si="245"/>
        <v>30</v>
      </c>
    </row>
    <row r="2600" spans="1:22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 s="19">
        <f t="shared" si="245"/>
        <v>30</v>
      </c>
    </row>
    <row r="2601" spans="1:22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 s="19">
        <f t="shared" si="245"/>
        <v>45</v>
      </c>
    </row>
    <row r="2602" spans="1:22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 s="19">
        <f t="shared" si="245"/>
        <v>59.958333333328483</v>
      </c>
    </row>
    <row r="2603" spans="1:22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 s="19">
        <f t="shared" si="245"/>
        <v>14.263784722228593</v>
      </c>
    </row>
    <row r="2604" spans="1:22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 s="19">
        <f t="shared" si="245"/>
        <v>40.141574074077653</v>
      </c>
    </row>
    <row r="2605" spans="1:22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 s="19">
        <f t="shared" si="245"/>
        <v>14</v>
      </c>
    </row>
    <row r="2606" spans="1:22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 s="19">
        <f t="shared" si="245"/>
        <v>30</v>
      </c>
    </row>
    <row r="2607" spans="1:22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 s="19">
        <f t="shared" si="245"/>
        <v>30</v>
      </c>
    </row>
    <row r="2608" spans="1:22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 s="19">
        <f t="shared" si="245"/>
        <v>32</v>
      </c>
    </row>
    <row r="2609" spans="1:22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 s="19">
        <f t="shared" si="245"/>
        <v>43.208657407405553</v>
      </c>
    </row>
    <row r="2610" spans="1:22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 s="19">
        <f t="shared" si="245"/>
        <v>41.198287037041155</v>
      </c>
    </row>
    <row r="2611" spans="1:22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 s="19">
        <f t="shared" si="245"/>
        <v>30</v>
      </c>
    </row>
    <row r="2612" spans="1:22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 s="19">
        <f t="shared" si="245"/>
        <v>39.409895833334303</v>
      </c>
    </row>
    <row r="2613" spans="1:22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2016</v>
      </c>
      <c r="V2613" s="19">
        <f t="shared" si="245"/>
        <v>33.621828703704523</v>
      </c>
    </row>
    <row r="2614" spans="1:22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2014</v>
      </c>
      <c r="V2614" s="19">
        <f t="shared" si="245"/>
        <v>31</v>
      </c>
    </row>
    <row r="2615" spans="1:22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 s="19">
        <f t="shared" si="245"/>
        <v>30</v>
      </c>
    </row>
    <row r="2616" spans="1:22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 s="19">
        <f t="shared" si="245"/>
        <v>28.499861111115024</v>
      </c>
    </row>
    <row r="2617" spans="1:22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 s="19">
        <f t="shared" si="245"/>
        <v>37.002731481479714</v>
      </c>
    </row>
    <row r="2618" spans="1:22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 s="19">
        <f t="shared" si="245"/>
        <v>30</v>
      </c>
    </row>
    <row r="2619" spans="1:22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 s="19">
        <f t="shared" si="245"/>
        <v>30</v>
      </c>
    </row>
    <row r="2620" spans="1:22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 s="19">
        <f t="shared" si="245"/>
        <v>60.041666666664241</v>
      </c>
    </row>
    <row r="2621" spans="1:22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 s="19">
        <f t="shared" si="245"/>
        <v>26.574027777773154</v>
      </c>
    </row>
    <row r="2622" spans="1:22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 s="19">
        <f t="shared" si="245"/>
        <v>36.87451388889167</v>
      </c>
    </row>
    <row r="2623" spans="1:22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 s="19">
        <f t="shared" si="245"/>
        <v>30</v>
      </c>
    </row>
    <row r="2624" spans="1:22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 s="19">
        <f t="shared" si="245"/>
        <v>45</v>
      </c>
    </row>
    <row r="2625" spans="1:22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 s="19">
        <f t="shared" si="245"/>
        <v>14</v>
      </c>
    </row>
    <row r="2626" spans="1:22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+ROUND(E2626/D2626*100,0)</f>
        <v>1379</v>
      </c>
      <c r="P2626">
        <f t="shared" si="241"/>
        <v>31.82</v>
      </c>
      <c r="Q2626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 s="19">
        <f t="shared" si="245"/>
        <v>21</v>
      </c>
    </row>
    <row r="2627" spans="1:22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4">
        <f t="shared" ref="S2627:S2690" si="248">+(((J2627/60)/60)/24+DATE(1970,1,1))</f>
        <v>42658.810277777782</v>
      </c>
      <c r="T2627" s="14">
        <f t="shared" ref="T2627:T2690" si="249">+(((I2627/60)/60)/24+DATE(1970,1,1))</f>
        <v>42683.851944444439</v>
      </c>
      <c r="U2627">
        <f t="shared" ref="U2627:U2690" si="250">+YEAR(S2627)</f>
        <v>2016</v>
      </c>
      <c r="V2627" s="19">
        <f t="shared" ref="V2627:V2690" si="251">+T2627-S2627</f>
        <v>25.041666666656965</v>
      </c>
    </row>
    <row r="2628" spans="1:22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 s="19">
        <f t="shared" si="251"/>
        <v>30</v>
      </c>
    </row>
    <row r="2629" spans="1:22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 s="19">
        <f t="shared" si="251"/>
        <v>30.041666666671517</v>
      </c>
    </row>
    <row r="2630" spans="1:22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 s="19">
        <f t="shared" si="251"/>
        <v>20</v>
      </c>
    </row>
    <row r="2631" spans="1:22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 s="19">
        <f t="shared" si="251"/>
        <v>30</v>
      </c>
    </row>
    <row r="2632" spans="1:22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 s="19">
        <f t="shared" si="251"/>
        <v>27.311203703706269</v>
      </c>
    </row>
    <row r="2633" spans="1:22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 s="19">
        <f t="shared" si="251"/>
        <v>28</v>
      </c>
    </row>
    <row r="2634" spans="1:22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 s="19">
        <f t="shared" si="251"/>
        <v>25</v>
      </c>
    </row>
    <row r="2635" spans="1:22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 s="19">
        <f t="shared" si="251"/>
        <v>30.135046296294604</v>
      </c>
    </row>
    <row r="2636" spans="1:22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 s="19">
        <f t="shared" si="251"/>
        <v>30</v>
      </c>
    </row>
    <row r="2637" spans="1:22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 s="19">
        <f t="shared" si="251"/>
        <v>34.958333333328483</v>
      </c>
    </row>
    <row r="2638" spans="1:22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 s="19">
        <f t="shared" si="251"/>
        <v>22.426921296297223</v>
      </c>
    </row>
    <row r="2639" spans="1:22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 s="19">
        <f t="shared" si="251"/>
        <v>16</v>
      </c>
    </row>
    <row r="2640" spans="1:22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2014</v>
      </c>
      <c r="V2640" s="19">
        <f t="shared" si="251"/>
        <v>30</v>
      </c>
    </row>
    <row r="2641" spans="1:22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 s="19">
        <f t="shared" si="251"/>
        <v>30</v>
      </c>
    </row>
    <row r="2642" spans="1:22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 s="19">
        <f t="shared" si="251"/>
        <v>60</v>
      </c>
    </row>
    <row r="2643" spans="1:22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 s="19">
        <f t="shared" si="251"/>
        <v>17.012465277781303</v>
      </c>
    </row>
    <row r="2644" spans="1:22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 s="19">
        <f t="shared" si="251"/>
        <v>30.042962962965248</v>
      </c>
    </row>
    <row r="2645" spans="1:22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 s="19">
        <f t="shared" si="251"/>
        <v>35.750289351854008</v>
      </c>
    </row>
    <row r="2646" spans="1:22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 s="19">
        <f t="shared" si="251"/>
        <v>30</v>
      </c>
    </row>
    <row r="2647" spans="1:22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 s="19">
        <f t="shared" si="251"/>
        <v>30.041666666664241</v>
      </c>
    </row>
    <row r="2648" spans="1:22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 s="19">
        <f t="shared" si="251"/>
        <v>30</v>
      </c>
    </row>
    <row r="2649" spans="1:22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 s="19">
        <f t="shared" si="251"/>
        <v>30</v>
      </c>
    </row>
    <row r="2650" spans="1:22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 s="19">
        <f t="shared" si="251"/>
        <v>30</v>
      </c>
    </row>
    <row r="2651" spans="1:22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2015</v>
      </c>
      <c r="V2651" s="19">
        <f t="shared" si="251"/>
        <v>60</v>
      </c>
    </row>
    <row r="2652" spans="1:22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 s="19">
        <f t="shared" si="251"/>
        <v>30</v>
      </c>
    </row>
    <row r="2653" spans="1:22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 s="19">
        <f t="shared" si="251"/>
        <v>28</v>
      </c>
    </row>
    <row r="2654" spans="1:22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 s="19">
        <f t="shared" si="251"/>
        <v>30</v>
      </c>
    </row>
    <row r="2655" spans="1:22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 s="19">
        <f t="shared" si="251"/>
        <v>31.514733796291694</v>
      </c>
    </row>
    <row r="2656" spans="1:22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 s="19">
        <f t="shared" si="251"/>
        <v>59.958333333328483</v>
      </c>
    </row>
    <row r="2657" spans="1:22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 s="19">
        <f t="shared" si="251"/>
        <v>27.967048611106293</v>
      </c>
    </row>
    <row r="2658" spans="1:22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 s="19">
        <f t="shared" si="251"/>
        <v>39.103148148155014</v>
      </c>
    </row>
    <row r="2659" spans="1:22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 s="19">
        <f t="shared" si="251"/>
        <v>33.133645833331684</v>
      </c>
    </row>
    <row r="2660" spans="1:22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 s="19">
        <f t="shared" si="251"/>
        <v>30</v>
      </c>
    </row>
    <row r="2661" spans="1:22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 s="19">
        <f t="shared" si="251"/>
        <v>30</v>
      </c>
    </row>
    <row r="2662" spans="1:22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 s="19">
        <f t="shared" si="251"/>
        <v>60.041666666664241</v>
      </c>
    </row>
    <row r="2663" spans="1:22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 s="19">
        <f t="shared" si="251"/>
        <v>30</v>
      </c>
    </row>
    <row r="2664" spans="1:22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 s="19">
        <f t="shared" si="251"/>
        <v>30</v>
      </c>
    </row>
    <row r="2665" spans="1:22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 s="19">
        <f t="shared" si="251"/>
        <v>29.002233796294604</v>
      </c>
    </row>
    <row r="2666" spans="1:22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 s="19">
        <f t="shared" si="251"/>
        <v>34.26554398148437</v>
      </c>
    </row>
    <row r="2667" spans="1:22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 s="19">
        <f t="shared" si="251"/>
        <v>45</v>
      </c>
    </row>
    <row r="2668" spans="1:22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 s="19">
        <f t="shared" si="251"/>
        <v>37.110659722224227</v>
      </c>
    </row>
    <row r="2669" spans="1:22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 s="19">
        <f t="shared" si="251"/>
        <v>30</v>
      </c>
    </row>
    <row r="2670" spans="1:22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 s="19">
        <f t="shared" si="251"/>
        <v>42.016840277778101</v>
      </c>
    </row>
    <row r="2671" spans="1:22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2015</v>
      </c>
      <c r="V2671" s="19">
        <f t="shared" si="251"/>
        <v>60</v>
      </c>
    </row>
    <row r="2672" spans="1:22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 s="19">
        <f t="shared" si="251"/>
        <v>28</v>
      </c>
    </row>
    <row r="2673" spans="1:22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 s="19">
        <f t="shared" si="251"/>
        <v>30.069027777775773</v>
      </c>
    </row>
    <row r="2674" spans="1:22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 s="19">
        <f t="shared" si="251"/>
        <v>21.365856481483206</v>
      </c>
    </row>
    <row r="2675" spans="1:22" ht="43.5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 s="19">
        <f t="shared" si="251"/>
        <v>29.406261574069504</v>
      </c>
    </row>
    <row r="2676" spans="1:22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 s="19">
        <f t="shared" si="251"/>
        <v>26.574884259258397</v>
      </c>
    </row>
    <row r="2677" spans="1:22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 s="19">
        <f t="shared" si="251"/>
        <v>30.041666666664241</v>
      </c>
    </row>
    <row r="2678" spans="1:22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 s="19">
        <f t="shared" si="251"/>
        <v>30</v>
      </c>
    </row>
    <row r="2679" spans="1:22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 s="19">
        <f t="shared" si="251"/>
        <v>30</v>
      </c>
    </row>
    <row r="2680" spans="1:22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 s="19">
        <f t="shared" si="251"/>
        <v>30</v>
      </c>
    </row>
    <row r="2681" spans="1:22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 s="19">
        <f t="shared" si="251"/>
        <v>30</v>
      </c>
    </row>
    <row r="2682" spans="1:22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 s="19">
        <f t="shared" si="251"/>
        <v>29.958333333328483</v>
      </c>
    </row>
    <row r="2683" spans="1:22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 s="19">
        <f t="shared" si="251"/>
        <v>25</v>
      </c>
    </row>
    <row r="2684" spans="1:22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 s="19">
        <f t="shared" si="251"/>
        <v>32.377314814810234</v>
      </c>
    </row>
    <row r="2685" spans="1:22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 s="19">
        <f t="shared" si="251"/>
        <v>30</v>
      </c>
    </row>
    <row r="2686" spans="1:22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 s="19">
        <f t="shared" si="251"/>
        <v>40</v>
      </c>
    </row>
    <row r="2687" spans="1:22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 s="19">
        <f t="shared" si="251"/>
        <v>59.958333333343035</v>
      </c>
    </row>
    <row r="2688" spans="1:22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 s="19">
        <f t="shared" si="251"/>
        <v>20</v>
      </c>
    </row>
    <row r="2689" spans="1:22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 s="19">
        <f t="shared" si="251"/>
        <v>30</v>
      </c>
    </row>
    <row r="2690" spans="1:22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+ROUND(E2690/D2690*100,0)</f>
        <v>0</v>
      </c>
      <c r="P2690">
        <f t="shared" si="247"/>
        <v>5.29</v>
      </c>
      <c r="Q269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 s="19">
        <f t="shared" si="251"/>
        <v>31.006134259252576</v>
      </c>
    </row>
    <row r="2691" spans="1:22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4">
        <f t="shared" ref="S2691:S2754" si="254">+(((J2691/60)/60)/24+DATE(1970,1,1))</f>
        <v>42551.961689814809</v>
      </c>
      <c r="T2691" s="14">
        <f t="shared" ref="T2691:T2754" si="255">+(((I2691/60)/60)/24+DATE(1970,1,1))</f>
        <v>42581.961689814809</v>
      </c>
      <c r="U2691">
        <f t="shared" ref="U2691:U2754" si="256">+YEAR(S2691)</f>
        <v>2016</v>
      </c>
      <c r="V2691" s="19">
        <f t="shared" ref="V2691:V2754" si="257">+T2691-S2691</f>
        <v>30</v>
      </c>
    </row>
    <row r="2692" spans="1:22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 s="19">
        <f t="shared" si="257"/>
        <v>45</v>
      </c>
    </row>
    <row r="2693" spans="1:22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 s="19">
        <f t="shared" si="257"/>
        <v>45</v>
      </c>
    </row>
    <row r="2694" spans="1:22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 s="19">
        <f t="shared" si="257"/>
        <v>29.958333333335759</v>
      </c>
    </row>
    <row r="2695" spans="1:22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 s="19">
        <f t="shared" si="257"/>
        <v>30</v>
      </c>
    </row>
    <row r="2696" spans="1:22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 s="19">
        <f t="shared" si="257"/>
        <v>30</v>
      </c>
    </row>
    <row r="2697" spans="1:22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 s="19">
        <f t="shared" si="257"/>
        <v>59.958333333335759</v>
      </c>
    </row>
    <row r="2698" spans="1:22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 s="19">
        <f t="shared" si="257"/>
        <v>34</v>
      </c>
    </row>
    <row r="2699" spans="1:22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 s="19">
        <f t="shared" si="257"/>
        <v>30.976585648153559</v>
      </c>
    </row>
    <row r="2700" spans="1:22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 s="19">
        <f t="shared" si="257"/>
        <v>30</v>
      </c>
    </row>
    <row r="2701" spans="1:22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 s="19">
        <f t="shared" si="257"/>
        <v>30</v>
      </c>
    </row>
    <row r="2702" spans="1:22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 s="19">
        <f t="shared" si="257"/>
        <v>30</v>
      </c>
    </row>
    <row r="2703" spans="1:22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 s="19">
        <f t="shared" si="257"/>
        <v>30.958333333335759</v>
      </c>
    </row>
    <row r="2704" spans="1:22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 s="19">
        <f t="shared" si="257"/>
        <v>29.958333333335759</v>
      </c>
    </row>
    <row r="2705" spans="1:22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 s="19">
        <f t="shared" si="257"/>
        <v>59.958333333335759</v>
      </c>
    </row>
    <row r="2706" spans="1:22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 s="19">
        <f t="shared" si="257"/>
        <v>42.958333333328483</v>
      </c>
    </row>
    <row r="2707" spans="1:22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 s="19">
        <f t="shared" si="257"/>
        <v>44.958333333335759</v>
      </c>
    </row>
    <row r="2708" spans="1:22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 s="19">
        <f t="shared" si="257"/>
        <v>28.996030092595902</v>
      </c>
    </row>
    <row r="2709" spans="1:22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 s="19">
        <f t="shared" si="257"/>
        <v>29.508067129630945</v>
      </c>
    </row>
    <row r="2710" spans="1:22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 s="19">
        <f t="shared" si="257"/>
        <v>60</v>
      </c>
    </row>
    <row r="2711" spans="1:22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 s="19">
        <f t="shared" si="257"/>
        <v>35.016192129631236</v>
      </c>
    </row>
    <row r="2712" spans="1:22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 s="19">
        <f t="shared" si="257"/>
        <v>31.853842592594447</v>
      </c>
    </row>
    <row r="2713" spans="1:22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 s="19">
        <f t="shared" si="257"/>
        <v>30.172106481477385</v>
      </c>
    </row>
    <row r="2714" spans="1:22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 s="19">
        <f t="shared" si="257"/>
        <v>36.687962962962047</v>
      </c>
    </row>
    <row r="2715" spans="1:22" ht="43.5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 s="19">
        <f t="shared" si="257"/>
        <v>40</v>
      </c>
    </row>
    <row r="2716" spans="1:22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 s="19">
        <f t="shared" si="257"/>
        <v>28.30328703703708</v>
      </c>
    </row>
    <row r="2717" spans="1:22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 s="19">
        <f t="shared" si="257"/>
        <v>34</v>
      </c>
    </row>
    <row r="2718" spans="1:22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 s="19">
        <f t="shared" si="257"/>
        <v>30</v>
      </c>
    </row>
    <row r="2719" spans="1:22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 s="19">
        <f t="shared" si="257"/>
        <v>45.041666666664241</v>
      </c>
    </row>
    <row r="2720" spans="1:22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 s="19">
        <f t="shared" si="257"/>
        <v>28.36174768517958</v>
      </c>
    </row>
    <row r="2721" spans="1:22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 s="19">
        <f t="shared" si="257"/>
        <v>59.958333333328483</v>
      </c>
    </row>
    <row r="2722" spans="1:22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 s="19">
        <f t="shared" si="257"/>
        <v>30.041666666671517</v>
      </c>
    </row>
    <row r="2723" spans="1:22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 s="19">
        <f t="shared" si="257"/>
        <v>30.247708333328774</v>
      </c>
    </row>
    <row r="2724" spans="1:22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2016</v>
      </c>
      <c r="V2724" s="19">
        <f t="shared" si="257"/>
        <v>60</v>
      </c>
    </row>
    <row r="2725" spans="1:22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 s="19">
        <f t="shared" si="257"/>
        <v>60.041666666664241</v>
      </c>
    </row>
    <row r="2726" spans="1:22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 s="19">
        <f t="shared" si="257"/>
        <v>32</v>
      </c>
    </row>
    <row r="2727" spans="1:22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 s="19">
        <f t="shared" si="257"/>
        <v>50</v>
      </c>
    </row>
    <row r="2728" spans="1:22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 s="19">
        <f t="shared" si="257"/>
        <v>30</v>
      </c>
    </row>
    <row r="2729" spans="1:22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 s="19">
        <f t="shared" si="257"/>
        <v>25</v>
      </c>
    </row>
    <row r="2730" spans="1:22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 s="19">
        <f t="shared" si="257"/>
        <v>35</v>
      </c>
    </row>
    <row r="2731" spans="1:22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 s="19">
        <f t="shared" si="257"/>
        <v>30</v>
      </c>
    </row>
    <row r="2732" spans="1:22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 s="19">
        <f t="shared" si="257"/>
        <v>35</v>
      </c>
    </row>
    <row r="2733" spans="1:22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 s="19">
        <f t="shared" si="257"/>
        <v>57.640949074069795</v>
      </c>
    </row>
    <row r="2734" spans="1:22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 s="19">
        <f t="shared" si="257"/>
        <v>32.191805555557949</v>
      </c>
    </row>
    <row r="2735" spans="1:22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 s="19">
        <f t="shared" si="257"/>
        <v>59.958333333328483</v>
      </c>
    </row>
    <row r="2736" spans="1:22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 s="19">
        <f t="shared" si="257"/>
        <v>30.247083333335468</v>
      </c>
    </row>
    <row r="2737" spans="1:22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 s="19">
        <f t="shared" si="257"/>
        <v>30.712384259262762</v>
      </c>
    </row>
    <row r="2738" spans="1:22" ht="58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 s="19">
        <f t="shared" si="257"/>
        <v>30</v>
      </c>
    </row>
    <row r="2739" spans="1:22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2013</v>
      </c>
      <c r="V2739" s="19">
        <f t="shared" si="257"/>
        <v>42.873993055553001</v>
      </c>
    </row>
    <row r="2740" spans="1:22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 s="19">
        <f t="shared" si="257"/>
        <v>60</v>
      </c>
    </row>
    <row r="2741" spans="1:22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 s="19">
        <f t="shared" si="257"/>
        <v>45</v>
      </c>
    </row>
    <row r="2742" spans="1:22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 s="19">
        <f t="shared" si="257"/>
        <v>29.958333333343035</v>
      </c>
    </row>
    <row r="2743" spans="1:22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 s="19">
        <f t="shared" si="257"/>
        <v>20.430763888885849</v>
      </c>
    </row>
    <row r="2744" spans="1:22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 s="19">
        <f t="shared" si="257"/>
        <v>14</v>
      </c>
    </row>
    <row r="2745" spans="1:22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 s="19">
        <f t="shared" si="257"/>
        <v>30</v>
      </c>
    </row>
    <row r="2746" spans="1:22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 s="19">
        <f t="shared" si="257"/>
        <v>30</v>
      </c>
    </row>
    <row r="2747" spans="1:22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 s="19">
        <f t="shared" si="257"/>
        <v>60</v>
      </c>
    </row>
    <row r="2748" spans="1:22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 s="19">
        <f t="shared" si="257"/>
        <v>30</v>
      </c>
    </row>
    <row r="2749" spans="1:22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 s="19">
        <f t="shared" si="257"/>
        <v>31.483831018515048</v>
      </c>
    </row>
    <row r="2750" spans="1:22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 s="19">
        <f t="shared" si="257"/>
        <v>30</v>
      </c>
    </row>
    <row r="2751" spans="1:22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 s="19">
        <f t="shared" si="257"/>
        <v>29.958333333328483</v>
      </c>
    </row>
    <row r="2752" spans="1:22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 s="19">
        <f t="shared" si="257"/>
        <v>11.933506944449618</v>
      </c>
    </row>
    <row r="2753" spans="1:22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 s="19">
        <f t="shared" si="257"/>
        <v>60</v>
      </c>
    </row>
    <row r="2754" spans="1:22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+ROUND(E2754/D2754*100,0)</f>
        <v>11</v>
      </c>
      <c r="P2754">
        <f t="shared" si="253"/>
        <v>39.29</v>
      </c>
      <c r="Q2754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 s="19">
        <f t="shared" si="257"/>
        <v>40</v>
      </c>
    </row>
    <row r="2755" spans="1:22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4">
        <f t="shared" ref="S2755:S2818" si="260">+(((J2755/60)/60)/24+DATE(1970,1,1))</f>
        <v>41117.900729166664</v>
      </c>
      <c r="T2755" s="14">
        <f t="shared" ref="T2755:T2818" si="261">+(((I2755/60)/60)/24+DATE(1970,1,1))</f>
        <v>41147.900729166664</v>
      </c>
      <c r="U2755">
        <f t="shared" ref="U2755:U2818" si="262">+YEAR(S2755)</f>
        <v>2012</v>
      </c>
      <c r="V2755" s="19">
        <f t="shared" ref="V2755:V2818" si="263">+T2755-S2755</f>
        <v>30</v>
      </c>
    </row>
    <row r="2756" spans="1:22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 s="19">
        <f t="shared" si="263"/>
        <v>30</v>
      </c>
    </row>
    <row r="2757" spans="1:22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 s="19">
        <f t="shared" si="263"/>
        <v>30</v>
      </c>
    </row>
    <row r="2758" spans="1:22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2013</v>
      </c>
      <c r="V2758" s="19">
        <f t="shared" si="263"/>
        <v>30</v>
      </c>
    </row>
    <row r="2759" spans="1:22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 s="19">
        <f t="shared" si="263"/>
        <v>15</v>
      </c>
    </row>
    <row r="2760" spans="1:22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 s="19">
        <f t="shared" si="263"/>
        <v>14</v>
      </c>
    </row>
    <row r="2761" spans="1:22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 s="19">
        <f t="shared" si="263"/>
        <v>43</v>
      </c>
    </row>
    <row r="2762" spans="1:22" ht="43.5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 s="19">
        <f t="shared" si="263"/>
        <v>30</v>
      </c>
    </row>
    <row r="2763" spans="1:22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2012</v>
      </c>
      <c r="V2763" s="19">
        <f t="shared" si="263"/>
        <v>30</v>
      </c>
    </row>
    <row r="2764" spans="1:22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 s="19">
        <f t="shared" si="263"/>
        <v>59.958333333335759</v>
      </c>
    </row>
    <row r="2765" spans="1:22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 s="19">
        <f t="shared" si="263"/>
        <v>45</v>
      </c>
    </row>
    <row r="2766" spans="1:22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 s="19">
        <f t="shared" si="263"/>
        <v>29.499641203699866</v>
      </c>
    </row>
    <row r="2767" spans="1:22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 s="19">
        <f t="shared" si="263"/>
        <v>16</v>
      </c>
    </row>
    <row r="2768" spans="1:22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 s="19">
        <f t="shared" si="263"/>
        <v>30</v>
      </c>
    </row>
    <row r="2769" spans="1:22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 s="19">
        <f t="shared" si="263"/>
        <v>60</v>
      </c>
    </row>
    <row r="2770" spans="1:22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 s="19">
        <f t="shared" si="263"/>
        <v>29.958333333335759</v>
      </c>
    </row>
    <row r="2771" spans="1:22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 s="19">
        <f t="shared" si="263"/>
        <v>50</v>
      </c>
    </row>
    <row r="2772" spans="1:22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 s="19">
        <f t="shared" si="263"/>
        <v>29.958333333335759</v>
      </c>
    </row>
    <row r="2773" spans="1:22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2012</v>
      </c>
      <c r="V2773" s="19">
        <f t="shared" si="263"/>
        <v>49.176620370373712</v>
      </c>
    </row>
    <row r="2774" spans="1:22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 s="19">
        <f t="shared" si="263"/>
        <v>15</v>
      </c>
    </row>
    <row r="2775" spans="1:22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 s="19">
        <f t="shared" si="263"/>
        <v>10</v>
      </c>
    </row>
    <row r="2776" spans="1:22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 s="19">
        <f t="shared" si="263"/>
        <v>30</v>
      </c>
    </row>
    <row r="2777" spans="1:22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 s="19">
        <f t="shared" si="263"/>
        <v>30</v>
      </c>
    </row>
    <row r="2778" spans="1:22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 s="19">
        <f t="shared" si="263"/>
        <v>31</v>
      </c>
    </row>
    <row r="2779" spans="1:22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 s="19">
        <f t="shared" si="263"/>
        <v>30</v>
      </c>
    </row>
    <row r="2780" spans="1:22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 s="19">
        <f t="shared" si="263"/>
        <v>30</v>
      </c>
    </row>
    <row r="2781" spans="1:22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 s="19">
        <f t="shared" si="263"/>
        <v>30.041666666664241</v>
      </c>
    </row>
    <row r="2782" spans="1:22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 s="19">
        <f t="shared" si="263"/>
        <v>30</v>
      </c>
    </row>
    <row r="2783" spans="1:22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 s="19">
        <f t="shared" si="263"/>
        <v>28.350069444451947</v>
      </c>
    </row>
    <row r="2784" spans="1:22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 s="19">
        <f t="shared" si="263"/>
        <v>25.282662037039699</v>
      </c>
    </row>
    <row r="2785" spans="1:22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 s="19">
        <f t="shared" si="263"/>
        <v>14</v>
      </c>
    </row>
    <row r="2786" spans="1:22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 s="19">
        <f t="shared" si="263"/>
        <v>21</v>
      </c>
    </row>
    <row r="2787" spans="1:22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 s="19">
        <f t="shared" si="263"/>
        <v>29.685567129628907</v>
      </c>
    </row>
    <row r="2788" spans="1:22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 s="19">
        <f t="shared" si="263"/>
        <v>14</v>
      </c>
    </row>
    <row r="2789" spans="1:22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 s="19">
        <f t="shared" si="263"/>
        <v>30</v>
      </c>
    </row>
    <row r="2790" spans="1:22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 s="19">
        <f t="shared" si="263"/>
        <v>30</v>
      </c>
    </row>
    <row r="2791" spans="1:22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 s="19">
        <f t="shared" si="263"/>
        <v>19.153541666673846</v>
      </c>
    </row>
    <row r="2792" spans="1:22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 s="19">
        <f t="shared" si="263"/>
        <v>30</v>
      </c>
    </row>
    <row r="2793" spans="1:22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 s="19">
        <f t="shared" si="263"/>
        <v>30.266678240746842</v>
      </c>
    </row>
    <row r="2794" spans="1:22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 s="19">
        <f t="shared" si="263"/>
        <v>45</v>
      </c>
    </row>
    <row r="2795" spans="1:22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 s="19">
        <f t="shared" si="263"/>
        <v>30</v>
      </c>
    </row>
    <row r="2796" spans="1:22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 s="19">
        <f t="shared" si="263"/>
        <v>16.100011574075324</v>
      </c>
    </row>
    <row r="2797" spans="1:22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 s="19">
        <f t="shared" si="263"/>
        <v>16.43239583333343</v>
      </c>
    </row>
    <row r="2798" spans="1:22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 s="19">
        <f t="shared" si="263"/>
        <v>30</v>
      </c>
    </row>
    <row r="2799" spans="1:22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 s="19">
        <f t="shared" si="263"/>
        <v>30</v>
      </c>
    </row>
    <row r="2800" spans="1:22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 s="19">
        <f t="shared" si="263"/>
        <v>14.991655092599103</v>
      </c>
    </row>
    <row r="2801" spans="1:22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 s="19">
        <f t="shared" si="263"/>
        <v>31.401967592595611</v>
      </c>
    </row>
    <row r="2802" spans="1:22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2014</v>
      </c>
      <c r="V2802" s="19">
        <f t="shared" si="263"/>
        <v>60</v>
      </c>
    </row>
    <row r="2803" spans="1:22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 s="19">
        <f t="shared" si="263"/>
        <v>22.215173611111823</v>
      </c>
    </row>
    <row r="2804" spans="1:22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 s="19">
        <f t="shared" si="263"/>
        <v>30</v>
      </c>
    </row>
    <row r="2805" spans="1:22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 s="19">
        <f t="shared" si="263"/>
        <v>42.934305555550964</v>
      </c>
    </row>
    <row r="2806" spans="1:22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 s="19">
        <f t="shared" si="263"/>
        <v>30</v>
      </c>
    </row>
    <row r="2807" spans="1:22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 s="19">
        <f t="shared" si="263"/>
        <v>25</v>
      </c>
    </row>
    <row r="2808" spans="1:22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 s="19">
        <f t="shared" si="263"/>
        <v>36.191087962957681</v>
      </c>
    </row>
    <row r="2809" spans="1:22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 s="19">
        <f t="shared" si="263"/>
        <v>30</v>
      </c>
    </row>
    <row r="2810" spans="1:22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 s="19">
        <f t="shared" si="263"/>
        <v>30</v>
      </c>
    </row>
    <row r="2811" spans="1:22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 s="19">
        <f t="shared" si="263"/>
        <v>8.1135995370277669</v>
      </c>
    </row>
    <row r="2812" spans="1:22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 s="19">
        <f t="shared" si="263"/>
        <v>32.026342592595029</v>
      </c>
    </row>
    <row r="2813" spans="1:22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 s="19">
        <f t="shared" si="263"/>
        <v>30</v>
      </c>
    </row>
    <row r="2814" spans="1:22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 s="19">
        <f t="shared" si="263"/>
        <v>45.422476851861575</v>
      </c>
    </row>
    <row r="2815" spans="1:22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 s="19">
        <f t="shared" si="263"/>
        <v>25</v>
      </c>
    </row>
    <row r="2816" spans="1:22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 s="19">
        <f t="shared" si="263"/>
        <v>30</v>
      </c>
    </row>
    <row r="2817" spans="1:22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 s="19">
        <f t="shared" si="263"/>
        <v>30</v>
      </c>
    </row>
    <row r="2818" spans="1:22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+ROUND(E2818/D2818*100,0)</f>
        <v>142</v>
      </c>
      <c r="P2818">
        <f t="shared" si="259"/>
        <v>25.13</v>
      </c>
      <c r="Q2818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 s="19">
        <f t="shared" si="263"/>
        <v>30.199166666672681</v>
      </c>
    </row>
    <row r="2819" spans="1:22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4">
        <f t="shared" ref="S2819:S2882" si="266">+(((J2819/60)/60)/24+DATE(1970,1,1))</f>
        <v>42023.634976851856</v>
      </c>
      <c r="T2819" s="14">
        <f t="shared" ref="T2819:T2882" si="267">+(((I2819/60)/60)/24+DATE(1970,1,1))</f>
        <v>42063.634976851856</v>
      </c>
      <c r="U2819">
        <f t="shared" ref="U2819:U2882" si="268">+YEAR(S2819)</f>
        <v>2015</v>
      </c>
      <c r="V2819" s="19">
        <f t="shared" ref="V2819:V2882" si="269">+T2819-S2819</f>
        <v>40</v>
      </c>
    </row>
    <row r="2820" spans="1:22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 s="19">
        <f t="shared" si="269"/>
        <v>20</v>
      </c>
    </row>
    <row r="2821" spans="1:22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 s="19">
        <f t="shared" si="269"/>
        <v>30</v>
      </c>
    </row>
    <row r="2822" spans="1:22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 s="19">
        <f t="shared" si="269"/>
        <v>24.389016203698702</v>
      </c>
    </row>
    <row r="2823" spans="1:22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 s="19">
        <f t="shared" si="269"/>
        <v>30</v>
      </c>
    </row>
    <row r="2824" spans="1:22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 s="19">
        <f t="shared" si="269"/>
        <v>29.958333333343035</v>
      </c>
    </row>
    <row r="2825" spans="1:22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 s="19">
        <f t="shared" si="269"/>
        <v>27.945995370369928</v>
      </c>
    </row>
    <row r="2826" spans="1:22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 s="19">
        <f t="shared" si="269"/>
        <v>31.800740740742185</v>
      </c>
    </row>
    <row r="2827" spans="1:22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 s="19">
        <f t="shared" si="269"/>
        <v>30</v>
      </c>
    </row>
    <row r="2828" spans="1:22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 s="19">
        <f t="shared" si="269"/>
        <v>24.256805555560277</v>
      </c>
    </row>
    <row r="2829" spans="1:22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 s="19">
        <f t="shared" si="269"/>
        <v>30.003865740742185</v>
      </c>
    </row>
    <row r="2830" spans="1:22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 s="19">
        <f t="shared" si="269"/>
        <v>25.693645833329356</v>
      </c>
    </row>
    <row r="2831" spans="1:22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 s="19">
        <f t="shared" si="269"/>
        <v>28</v>
      </c>
    </row>
    <row r="2832" spans="1:22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 s="19">
        <f t="shared" si="269"/>
        <v>12.326296296298096</v>
      </c>
    </row>
    <row r="2833" spans="1:22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 s="19">
        <f t="shared" si="269"/>
        <v>30</v>
      </c>
    </row>
    <row r="2834" spans="1:22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 s="19">
        <f t="shared" si="269"/>
        <v>28.20724537037313</v>
      </c>
    </row>
    <row r="2835" spans="1:22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 s="19">
        <f t="shared" si="269"/>
        <v>19.955636574071832</v>
      </c>
    </row>
    <row r="2836" spans="1:22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 s="19">
        <f t="shared" si="269"/>
        <v>15</v>
      </c>
    </row>
    <row r="2837" spans="1:22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 s="19">
        <f t="shared" si="269"/>
        <v>29.296099537037662</v>
      </c>
    </row>
    <row r="2838" spans="1:22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 s="19">
        <f t="shared" si="269"/>
        <v>37.945856481477676</v>
      </c>
    </row>
    <row r="2839" spans="1:22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 s="19">
        <f t="shared" si="269"/>
        <v>40.041666666664241</v>
      </c>
    </row>
    <row r="2840" spans="1:22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 s="19">
        <f t="shared" si="269"/>
        <v>22.309074074073578</v>
      </c>
    </row>
    <row r="2841" spans="1:22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 s="19">
        <f t="shared" si="269"/>
        <v>22.967430555559986</v>
      </c>
    </row>
    <row r="2842" spans="1:22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 s="19">
        <f t="shared" si="269"/>
        <v>21.672696759254904</v>
      </c>
    </row>
    <row r="2843" spans="1:22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 s="19">
        <f t="shared" si="269"/>
        <v>60.041666666671517</v>
      </c>
    </row>
    <row r="2844" spans="1:22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 s="19">
        <f t="shared" si="269"/>
        <v>26.50584490741312</v>
      </c>
    </row>
    <row r="2845" spans="1:22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 s="19">
        <f t="shared" si="269"/>
        <v>41.428819444452529</v>
      </c>
    </row>
    <row r="2846" spans="1:22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2016</v>
      </c>
      <c r="V2846" s="19">
        <f t="shared" si="269"/>
        <v>30</v>
      </c>
    </row>
    <row r="2847" spans="1:22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 s="19">
        <f t="shared" si="269"/>
        <v>60</v>
      </c>
    </row>
    <row r="2848" spans="1:22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 s="19">
        <f t="shared" si="269"/>
        <v>45</v>
      </c>
    </row>
    <row r="2849" spans="1:22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 s="19">
        <f t="shared" si="269"/>
        <v>60</v>
      </c>
    </row>
    <row r="2850" spans="1:22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 s="19">
        <f t="shared" si="269"/>
        <v>30</v>
      </c>
    </row>
    <row r="2851" spans="1:22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 s="19">
        <f t="shared" si="269"/>
        <v>30</v>
      </c>
    </row>
    <row r="2852" spans="1:22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 s="19">
        <f t="shared" si="269"/>
        <v>30</v>
      </c>
    </row>
    <row r="2853" spans="1:22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 s="19">
        <f t="shared" si="269"/>
        <v>8.9674884259293322</v>
      </c>
    </row>
    <row r="2854" spans="1:22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 s="19">
        <f t="shared" si="269"/>
        <v>30</v>
      </c>
    </row>
    <row r="2855" spans="1:22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 s="19">
        <f t="shared" si="269"/>
        <v>60</v>
      </c>
    </row>
    <row r="2856" spans="1:22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 s="19">
        <f t="shared" si="269"/>
        <v>20</v>
      </c>
    </row>
    <row r="2857" spans="1:22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 s="19">
        <f t="shared" si="269"/>
        <v>28.974178240736364</v>
      </c>
    </row>
    <row r="2858" spans="1:22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 s="19">
        <f t="shared" si="269"/>
        <v>59.861030092593865</v>
      </c>
    </row>
    <row r="2859" spans="1:22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2016</v>
      </c>
      <c r="V2859" s="19">
        <f t="shared" si="269"/>
        <v>59.829918981486117</v>
      </c>
    </row>
    <row r="2860" spans="1:22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 s="19">
        <f t="shared" si="269"/>
        <v>23.932696759264218</v>
      </c>
    </row>
    <row r="2861" spans="1:22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 s="19">
        <f t="shared" si="269"/>
        <v>60</v>
      </c>
    </row>
    <row r="2862" spans="1:22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 s="19">
        <f t="shared" si="269"/>
        <v>60</v>
      </c>
    </row>
    <row r="2863" spans="1:22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 s="19">
        <f t="shared" si="269"/>
        <v>14</v>
      </c>
    </row>
    <row r="2864" spans="1:22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 s="19">
        <f t="shared" si="269"/>
        <v>30</v>
      </c>
    </row>
    <row r="2865" spans="1:22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 s="19">
        <f t="shared" si="269"/>
        <v>60</v>
      </c>
    </row>
    <row r="2866" spans="1:22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 s="19">
        <f t="shared" si="269"/>
        <v>29.940659722225973</v>
      </c>
    </row>
    <row r="2867" spans="1:22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2014</v>
      </c>
      <c r="V2867" s="19">
        <f t="shared" si="269"/>
        <v>60</v>
      </c>
    </row>
    <row r="2868" spans="1:22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 s="19">
        <f t="shared" si="269"/>
        <v>29.961562500000582</v>
      </c>
    </row>
    <row r="2869" spans="1:22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 s="19">
        <f t="shared" si="269"/>
        <v>23.97138888889458</v>
      </c>
    </row>
    <row r="2870" spans="1:22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 s="19">
        <f t="shared" si="269"/>
        <v>30</v>
      </c>
    </row>
    <row r="2871" spans="1:22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 s="19">
        <f t="shared" si="269"/>
        <v>30</v>
      </c>
    </row>
    <row r="2872" spans="1:22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 s="19">
        <f t="shared" si="269"/>
        <v>30</v>
      </c>
    </row>
    <row r="2873" spans="1:22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 s="19">
        <f t="shared" si="269"/>
        <v>20</v>
      </c>
    </row>
    <row r="2874" spans="1:22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 s="19">
        <f t="shared" si="269"/>
        <v>60</v>
      </c>
    </row>
    <row r="2875" spans="1:22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2014</v>
      </c>
      <c r="V2875" s="19">
        <f t="shared" si="269"/>
        <v>30</v>
      </c>
    </row>
    <row r="2876" spans="1:22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2016</v>
      </c>
      <c r="V2876" s="19">
        <f t="shared" si="269"/>
        <v>30</v>
      </c>
    </row>
    <row r="2877" spans="1:22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 s="19">
        <f t="shared" si="269"/>
        <v>30</v>
      </c>
    </row>
    <row r="2878" spans="1:22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 s="19">
        <f t="shared" si="269"/>
        <v>30</v>
      </c>
    </row>
    <row r="2879" spans="1:22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 s="19">
        <f t="shared" si="269"/>
        <v>31.75319444444176</v>
      </c>
    </row>
    <row r="2880" spans="1:22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 s="19">
        <f t="shared" si="269"/>
        <v>60</v>
      </c>
    </row>
    <row r="2881" spans="1:22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2015</v>
      </c>
      <c r="V2881" s="19">
        <f t="shared" si="269"/>
        <v>30</v>
      </c>
    </row>
    <row r="2882" spans="1:22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+ROUND(E2882/D2882*100,0)</f>
        <v>23</v>
      </c>
      <c r="P2882">
        <f t="shared" si="265"/>
        <v>96.55</v>
      </c>
      <c r="Q2882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 s="19">
        <f t="shared" si="269"/>
        <v>43.806111111109203</v>
      </c>
    </row>
    <row r="2883" spans="1:22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4">
        <f t="shared" ref="S2883:S2946" si="272">+(((J2883/60)/60)/24+DATE(1970,1,1))</f>
        <v>41916.597638888888</v>
      </c>
      <c r="T2883" s="14">
        <f t="shared" ref="T2883:T2946" si="273">+(((I2883/60)/60)/24+DATE(1970,1,1))</f>
        <v>41976.639305555553</v>
      </c>
      <c r="U2883">
        <f t="shared" ref="U2883:U2946" si="274">+YEAR(S2883)</f>
        <v>2014</v>
      </c>
      <c r="V2883" s="19">
        <f t="shared" ref="V2883:V2946" si="275">+T2883-S2883</f>
        <v>60.041666666664241</v>
      </c>
    </row>
    <row r="2884" spans="1:22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 s="19">
        <f t="shared" si="275"/>
        <v>30</v>
      </c>
    </row>
    <row r="2885" spans="1:22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 s="19">
        <f t="shared" si="275"/>
        <v>35.304432870369055</v>
      </c>
    </row>
    <row r="2886" spans="1:22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 s="19">
        <f t="shared" si="275"/>
        <v>30</v>
      </c>
    </row>
    <row r="2887" spans="1:22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 s="19">
        <f t="shared" si="275"/>
        <v>29.958333333335759</v>
      </c>
    </row>
    <row r="2888" spans="1:22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 s="19">
        <f t="shared" si="275"/>
        <v>4.5330555555556202</v>
      </c>
    </row>
    <row r="2889" spans="1:22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2014</v>
      </c>
      <c r="V2889" s="19">
        <f t="shared" si="275"/>
        <v>30</v>
      </c>
    </row>
    <row r="2890" spans="1:22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 s="19">
        <f t="shared" si="275"/>
        <v>7.6724537037007394</v>
      </c>
    </row>
    <row r="2891" spans="1:22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 s="19">
        <f t="shared" si="275"/>
        <v>30</v>
      </c>
    </row>
    <row r="2892" spans="1:22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 s="19">
        <f t="shared" si="275"/>
        <v>28.382037037037662</v>
      </c>
    </row>
    <row r="2893" spans="1:22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 s="19">
        <f t="shared" si="275"/>
        <v>59.958333333328483</v>
      </c>
    </row>
    <row r="2894" spans="1:22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 s="19">
        <f t="shared" si="275"/>
        <v>7.1608333333351766</v>
      </c>
    </row>
    <row r="2895" spans="1:22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2014</v>
      </c>
      <c r="V2895" s="19">
        <f t="shared" si="275"/>
        <v>59.310243055551837</v>
      </c>
    </row>
    <row r="2896" spans="1:22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 s="19">
        <f t="shared" si="275"/>
        <v>59.958333333328483</v>
      </c>
    </row>
    <row r="2897" spans="1:22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 s="19">
        <f t="shared" si="275"/>
        <v>1.3195370370376622</v>
      </c>
    </row>
    <row r="2898" spans="1:22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 s="19">
        <f t="shared" si="275"/>
        <v>14.341192129628325</v>
      </c>
    </row>
    <row r="2899" spans="1:22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 s="19">
        <f t="shared" si="275"/>
        <v>29.99869212962949</v>
      </c>
    </row>
    <row r="2900" spans="1:22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 s="19">
        <f t="shared" si="275"/>
        <v>30</v>
      </c>
    </row>
    <row r="2901" spans="1:22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 s="19">
        <f t="shared" si="275"/>
        <v>60</v>
      </c>
    </row>
    <row r="2902" spans="1:22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 s="19">
        <f t="shared" si="275"/>
        <v>30</v>
      </c>
    </row>
    <row r="2903" spans="1:22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2014</v>
      </c>
      <c r="V2903" s="19">
        <f t="shared" si="275"/>
        <v>60</v>
      </c>
    </row>
    <row r="2904" spans="1:22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 s="19">
        <f t="shared" si="275"/>
        <v>30</v>
      </c>
    </row>
    <row r="2905" spans="1:22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 s="19">
        <f t="shared" si="275"/>
        <v>60</v>
      </c>
    </row>
    <row r="2906" spans="1:22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 s="19">
        <f t="shared" si="275"/>
        <v>11.532048611108621</v>
      </c>
    </row>
    <row r="2907" spans="1:22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 s="19">
        <f t="shared" si="275"/>
        <v>14</v>
      </c>
    </row>
    <row r="2908" spans="1:22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 s="19">
        <f t="shared" si="275"/>
        <v>17.392754629632691</v>
      </c>
    </row>
    <row r="2909" spans="1:22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 s="19">
        <f t="shared" si="275"/>
        <v>60</v>
      </c>
    </row>
    <row r="2910" spans="1:22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 s="19">
        <f t="shared" si="275"/>
        <v>30</v>
      </c>
    </row>
    <row r="2911" spans="1:22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 s="19">
        <f t="shared" si="275"/>
        <v>39.55739583333343</v>
      </c>
    </row>
    <row r="2912" spans="1:22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 s="19">
        <f t="shared" si="275"/>
        <v>60</v>
      </c>
    </row>
    <row r="2913" spans="1:22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 s="19">
        <f t="shared" si="275"/>
        <v>40</v>
      </c>
    </row>
    <row r="2914" spans="1:22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2015</v>
      </c>
      <c r="V2914" s="19">
        <f t="shared" si="275"/>
        <v>30</v>
      </c>
    </row>
    <row r="2915" spans="1:22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 s="19">
        <f t="shared" si="275"/>
        <v>60</v>
      </c>
    </row>
    <row r="2916" spans="1:22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 s="19">
        <f t="shared" si="275"/>
        <v>59.958333333335759</v>
      </c>
    </row>
    <row r="2917" spans="1:22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 s="19">
        <f t="shared" si="275"/>
        <v>29.958333333328483</v>
      </c>
    </row>
    <row r="2918" spans="1:22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 s="19">
        <f t="shared" si="275"/>
        <v>23</v>
      </c>
    </row>
    <row r="2919" spans="1:22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 s="19">
        <f t="shared" si="275"/>
        <v>18</v>
      </c>
    </row>
    <row r="2920" spans="1:22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 s="19">
        <f t="shared" si="275"/>
        <v>28</v>
      </c>
    </row>
    <row r="2921" spans="1:22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 s="19">
        <f t="shared" si="275"/>
        <v>30</v>
      </c>
    </row>
    <row r="2922" spans="1:22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 s="19">
        <f t="shared" si="275"/>
        <v>29.958333333328483</v>
      </c>
    </row>
    <row r="2923" spans="1:22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 s="19">
        <f t="shared" si="275"/>
        <v>30</v>
      </c>
    </row>
    <row r="2924" spans="1:22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 s="19">
        <f t="shared" si="275"/>
        <v>45</v>
      </c>
    </row>
    <row r="2925" spans="1:22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 s="19">
        <f t="shared" si="275"/>
        <v>14.972465277780429</v>
      </c>
    </row>
    <row r="2926" spans="1:22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 s="19">
        <f t="shared" si="275"/>
        <v>29.609143518522615</v>
      </c>
    </row>
    <row r="2927" spans="1:22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 s="19">
        <f t="shared" si="275"/>
        <v>30</v>
      </c>
    </row>
    <row r="2928" spans="1:22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 s="19">
        <f t="shared" si="275"/>
        <v>14</v>
      </c>
    </row>
    <row r="2929" spans="1:22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 s="19">
        <f t="shared" si="275"/>
        <v>28.539016203707433</v>
      </c>
    </row>
    <row r="2930" spans="1:22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 s="19">
        <f t="shared" si="275"/>
        <v>30</v>
      </c>
    </row>
    <row r="2931" spans="1:22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 s="19">
        <f t="shared" si="275"/>
        <v>30</v>
      </c>
    </row>
    <row r="2932" spans="1:22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 s="19">
        <f t="shared" si="275"/>
        <v>30</v>
      </c>
    </row>
    <row r="2933" spans="1:22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 s="19">
        <f t="shared" si="275"/>
        <v>24.964317129633855</v>
      </c>
    </row>
    <row r="2934" spans="1:22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 s="19">
        <f t="shared" si="275"/>
        <v>31.293553240735491</v>
      </c>
    </row>
    <row r="2935" spans="1:22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 s="19">
        <f t="shared" si="275"/>
        <v>30</v>
      </c>
    </row>
    <row r="2936" spans="1:22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 s="19">
        <f t="shared" si="275"/>
        <v>30</v>
      </c>
    </row>
    <row r="2937" spans="1:22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 s="19">
        <f t="shared" si="275"/>
        <v>58.124907407400315</v>
      </c>
    </row>
    <row r="2938" spans="1:22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 s="19">
        <f t="shared" si="275"/>
        <v>12.5569097222251</v>
      </c>
    </row>
    <row r="2939" spans="1:22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 s="19">
        <f t="shared" si="275"/>
        <v>30</v>
      </c>
    </row>
    <row r="2940" spans="1:22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2014</v>
      </c>
      <c r="V2940" s="19">
        <f t="shared" si="275"/>
        <v>30</v>
      </c>
    </row>
    <row r="2941" spans="1:22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 s="19">
        <f t="shared" si="275"/>
        <v>33.232499999998254</v>
      </c>
    </row>
    <row r="2942" spans="1:22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2014</v>
      </c>
      <c r="V2942" s="19">
        <f t="shared" si="275"/>
        <v>40</v>
      </c>
    </row>
    <row r="2943" spans="1:22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 s="19">
        <f t="shared" si="275"/>
        <v>30</v>
      </c>
    </row>
    <row r="2944" spans="1:22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 s="19">
        <f t="shared" si="275"/>
        <v>20.041909722225682</v>
      </c>
    </row>
    <row r="2945" spans="1:22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 s="19">
        <f t="shared" si="275"/>
        <v>30</v>
      </c>
    </row>
    <row r="2946" spans="1:22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+ROUND(E2946/D2946*100,0)</f>
        <v>1</v>
      </c>
      <c r="P2946">
        <f t="shared" si="271"/>
        <v>100</v>
      </c>
      <c r="Q2946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 s="19">
        <f t="shared" si="275"/>
        <v>30</v>
      </c>
    </row>
    <row r="2947" spans="1:22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4">
        <f t="shared" ref="S2947:S3010" si="278">+(((J2947/60)/60)/24+DATE(1970,1,1))</f>
        <v>42118.139583333337</v>
      </c>
      <c r="T2947" s="14">
        <f t="shared" ref="T2947:T3010" si="279">+(((I2947/60)/60)/24+DATE(1970,1,1))</f>
        <v>42148.139583333337</v>
      </c>
      <c r="U2947">
        <f t="shared" ref="U2947:U3010" si="280">+YEAR(S2947)</f>
        <v>2015</v>
      </c>
      <c r="V2947" s="19">
        <f t="shared" ref="V2947:V3010" si="281">+T2947-S2947</f>
        <v>30</v>
      </c>
    </row>
    <row r="2948" spans="1:22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 s="19">
        <f t="shared" si="281"/>
        <v>30</v>
      </c>
    </row>
    <row r="2949" spans="1:22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 s="19">
        <f t="shared" si="281"/>
        <v>49.153854166666861</v>
      </c>
    </row>
    <row r="2950" spans="1:22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 s="19">
        <f t="shared" si="281"/>
        <v>60</v>
      </c>
    </row>
    <row r="2951" spans="1:22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 s="19">
        <f t="shared" si="281"/>
        <v>30.041666666671517</v>
      </c>
    </row>
    <row r="2952" spans="1:22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2015</v>
      </c>
      <c r="V2952" s="19">
        <f t="shared" si="281"/>
        <v>30</v>
      </c>
    </row>
    <row r="2953" spans="1:22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 s="19">
        <f t="shared" si="281"/>
        <v>45</v>
      </c>
    </row>
    <row r="2954" spans="1:22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 s="19">
        <f t="shared" si="281"/>
        <v>31.476400462968741</v>
      </c>
    </row>
    <row r="2955" spans="1:22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 s="19">
        <f t="shared" si="281"/>
        <v>30</v>
      </c>
    </row>
    <row r="2956" spans="1:22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 s="19">
        <f t="shared" si="281"/>
        <v>19.958333333343035</v>
      </c>
    </row>
    <row r="2957" spans="1:22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 s="19">
        <f t="shared" si="281"/>
        <v>30</v>
      </c>
    </row>
    <row r="2958" spans="1:22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 s="19">
        <f t="shared" si="281"/>
        <v>30</v>
      </c>
    </row>
    <row r="2959" spans="1:22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 s="19">
        <f t="shared" si="281"/>
        <v>59.958333333335759</v>
      </c>
    </row>
    <row r="2960" spans="1:22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 s="19">
        <f t="shared" si="281"/>
        <v>59.958333333335759</v>
      </c>
    </row>
    <row r="2961" spans="1:22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 s="19">
        <f t="shared" si="281"/>
        <v>30</v>
      </c>
    </row>
    <row r="2962" spans="1:22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 s="19">
        <f t="shared" si="281"/>
        <v>30</v>
      </c>
    </row>
    <row r="2963" spans="1:22" ht="43.5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 s="19">
        <f t="shared" si="281"/>
        <v>27.954178240746842</v>
      </c>
    </row>
    <row r="2964" spans="1:22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 s="19">
        <f t="shared" si="281"/>
        <v>28.046689814815181</v>
      </c>
    </row>
    <row r="2965" spans="1:22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 s="19">
        <f t="shared" si="281"/>
        <v>30</v>
      </c>
    </row>
    <row r="2966" spans="1:22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 s="19">
        <f t="shared" si="281"/>
        <v>29.987280092595029</v>
      </c>
    </row>
    <row r="2967" spans="1:22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 s="19">
        <f t="shared" si="281"/>
        <v>30</v>
      </c>
    </row>
    <row r="2968" spans="1:22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 s="19">
        <f t="shared" si="281"/>
        <v>30</v>
      </c>
    </row>
    <row r="2969" spans="1:22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 s="19">
        <f t="shared" si="281"/>
        <v>29.958333333335759</v>
      </c>
    </row>
    <row r="2970" spans="1:22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 s="19">
        <f t="shared" si="281"/>
        <v>13.642129629632109</v>
      </c>
    </row>
    <row r="2971" spans="1:22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 s="19">
        <f t="shared" si="281"/>
        <v>30.165590277785668</v>
      </c>
    </row>
    <row r="2972" spans="1:22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 s="19">
        <f t="shared" si="281"/>
        <v>30</v>
      </c>
    </row>
    <row r="2973" spans="1:22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 s="19">
        <f t="shared" si="281"/>
        <v>30</v>
      </c>
    </row>
    <row r="2974" spans="1:22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 s="19">
        <f t="shared" si="281"/>
        <v>14.931481481486117</v>
      </c>
    </row>
    <row r="2975" spans="1:22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2015</v>
      </c>
      <c r="V2975" s="19">
        <f t="shared" si="281"/>
        <v>28.34828703704261</v>
      </c>
    </row>
    <row r="2976" spans="1:22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 s="19">
        <f t="shared" si="281"/>
        <v>28.004965277774318</v>
      </c>
    </row>
    <row r="2977" spans="1:22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 s="19">
        <f t="shared" si="281"/>
        <v>28.441134259257524</v>
      </c>
    </row>
    <row r="2978" spans="1:22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 s="19">
        <f t="shared" si="281"/>
        <v>16.76932870370365</v>
      </c>
    </row>
    <row r="2979" spans="1:22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 s="19">
        <f t="shared" si="281"/>
        <v>59.211874999993597</v>
      </c>
    </row>
    <row r="2980" spans="1:22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 s="19">
        <f t="shared" si="281"/>
        <v>9.6087152777763549</v>
      </c>
    </row>
    <row r="2981" spans="1:22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2014</v>
      </c>
      <c r="V2981" s="19">
        <f t="shared" si="281"/>
        <v>16.425659722226555</v>
      </c>
    </row>
    <row r="2982" spans="1:22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 s="19">
        <f t="shared" si="281"/>
        <v>20.167476851842366</v>
      </c>
    </row>
    <row r="2983" spans="1:22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 s="19">
        <f t="shared" si="281"/>
        <v>45</v>
      </c>
    </row>
    <row r="2984" spans="1:22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 s="19">
        <f t="shared" si="281"/>
        <v>30</v>
      </c>
    </row>
    <row r="2985" spans="1:22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 s="19">
        <f t="shared" si="281"/>
        <v>60.041666666664241</v>
      </c>
    </row>
    <row r="2986" spans="1:22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 s="19">
        <f t="shared" si="281"/>
        <v>30</v>
      </c>
    </row>
    <row r="2987" spans="1:22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 s="19">
        <f t="shared" si="281"/>
        <v>19.192962962973979</v>
      </c>
    </row>
    <row r="2988" spans="1:22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 s="19">
        <f t="shared" si="281"/>
        <v>59.958333333328483</v>
      </c>
    </row>
    <row r="2989" spans="1:22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 s="19">
        <f t="shared" si="281"/>
        <v>28.692696759258979</v>
      </c>
    </row>
    <row r="2990" spans="1:22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 s="19">
        <f t="shared" si="281"/>
        <v>30</v>
      </c>
    </row>
    <row r="2991" spans="1:22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 s="19">
        <f t="shared" si="281"/>
        <v>22.187245370369055</v>
      </c>
    </row>
    <row r="2992" spans="1:22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2015</v>
      </c>
      <c r="V2992" s="19">
        <f t="shared" si="281"/>
        <v>35</v>
      </c>
    </row>
    <row r="2993" spans="1:22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 s="19">
        <f t="shared" si="281"/>
        <v>22</v>
      </c>
    </row>
    <row r="2994" spans="1:22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 s="19">
        <f t="shared" si="281"/>
        <v>30</v>
      </c>
    </row>
    <row r="2995" spans="1:22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 s="19">
        <f t="shared" si="281"/>
        <v>30</v>
      </c>
    </row>
    <row r="2996" spans="1:22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 s="19">
        <f t="shared" si="281"/>
        <v>30</v>
      </c>
    </row>
    <row r="2997" spans="1:22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2016</v>
      </c>
      <c r="V2997" s="19">
        <f t="shared" si="281"/>
        <v>30</v>
      </c>
    </row>
    <row r="2998" spans="1:22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 s="19">
        <f t="shared" si="281"/>
        <v>60</v>
      </c>
    </row>
    <row r="2999" spans="1:22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 s="19">
        <f t="shared" si="281"/>
        <v>17.473923611112696</v>
      </c>
    </row>
    <row r="3000" spans="1:22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 s="19">
        <f t="shared" si="281"/>
        <v>27.990405092597939</v>
      </c>
    </row>
    <row r="3001" spans="1:22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 s="19">
        <f t="shared" si="281"/>
        <v>14.343055555553292</v>
      </c>
    </row>
    <row r="3002" spans="1:22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 s="19">
        <f t="shared" si="281"/>
        <v>13.922800925924093</v>
      </c>
    </row>
    <row r="3003" spans="1:22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 s="19">
        <f t="shared" si="281"/>
        <v>30</v>
      </c>
    </row>
    <row r="3004" spans="1:22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 s="19">
        <f t="shared" si="281"/>
        <v>30</v>
      </c>
    </row>
    <row r="3005" spans="1:22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 s="19">
        <f t="shared" si="281"/>
        <v>31.400046296294022</v>
      </c>
    </row>
    <row r="3006" spans="1:22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 s="19">
        <f t="shared" si="281"/>
        <v>30.041666666664241</v>
      </c>
    </row>
    <row r="3007" spans="1:22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 s="19">
        <f t="shared" si="281"/>
        <v>30</v>
      </c>
    </row>
    <row r="3008" spans="1:22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 s="19">
        <f t="shared" si="281"/>
        <v>30</v>
      </c>
    </row>
    <row r="3009" spans="1:22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 s="19">
        <f t="shared" si="281"/>
        <v>21</v>
      </c>
    </row>
    <row r="3010" spans="1:22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+ROUND(E3010/D3010*100,0)</f>
        <v>101</v>
      </c>
      <c r="P3010">
        <f t="shared" si="277"/>
        <v>116.73</v>
      </c>
      <c r="Q30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2015</v>
      </c>
      <c r="V3010" s="19">
        <f t="shared" si="281"/>
        <v>30</v>
      </c>
    </row>
    <row r="3011" spans="1:22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4">
        <f t="shared" ref="S3011:S3074" si="284">+(((J3011/60)/60)/24+DATE(1970,1,1))</f>
        <v>41939.569907407407</v>
      </c>
      <c r="T3011" s="14">
        <f t="shared" ref="T3011:T3074" si="285">+(((I3011/60)/60)/24+DATE(1970,1,1))</f>
        <v>41969.611574074079</v>
      </c>
      <c r="U3011">
        <f t="shared" ref="U3011:U3074" si="286">+YEAR(S3011)</f>
        <v>2014</v>
      </c>
      <c r="V3011" s="19">
        <f t="shared" ref="V3011:V3074" si="287">+T3011-S3011</f>
        <v>30.041666666671517</v>
      </c>
    </row>
    <row r="3012" spans="1:22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2014</v>
      </c>
      <c r="V3012" s="19">
        <f t="shared" si="287"/>
        <v>60</v>
      </c>
    </row>
    <row r="3013" spans="1:22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 s="19">
        <f t="shared" si="287"/>
        <v>27.488703703704232</v>
      </c>
    </row>
    <row r="3014" spans="1:22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 s="19">
        <f t="shared" si="287"/>
        <v>21</v>
      </c>
    </row>
    <row r="3015" spans="1:22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 s="19">
        <f t="shared" si="287"/>
        <v>30</v>
      </c>
    </row>
    <row r="3016" spans="1:22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 s="19">
        <f t="shared" si="287"/>
        <v>28.084722222221899</v>
      </c>
    </row>
    <row r="3017" spans="1:22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 s="19">
        <f t="shared" si="287"/>
        <v>15.43937499999447</v>
      </c>
    </row>
    <row r="3018" spans="1:22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 s="19">
        <f t="shared" si="287"/>
        <v>60</v>
      </c>
    </row>
    <row r="3019" spans="1:22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 s="19">
        <f t="shared" si="287"/>
        <v>30</v>
      </c>
    </row>
    <row r="3020" spans="1:22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 s="19">
        <f t="shared" si="287"/>
        <v>42.618333333331975</v>
      </c>
    </row>
    <row r="3021" spans="1:22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 s="19">
        <f t="shared" si="287"/>
        <v>27.291435185186856</v>
      </c>
    </row>
    <row r="3022" spans="1:22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 s="19">
        <f t="shared" si="287"/>
        <v>60</v>
      </c>
    </row>
    <row r="3023" spans="1:22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 s="19">
        <f t="shared" si="287"/>
        <v>35.630451388889924</v>
      </c>
    </row>
    <row r="3024" spans="1:22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 s="19">
        <f t="shared" si="287"/>
        <v>45</v>
      </c>
    </row>
    <row r="3025" spans="1:22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 s="19">
        <f t="shared" si="287"/>
        <v>45</v>
      </c>
    </row>
    <row r="3026" spans="1:22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 s="19">
        <f t="shared" si="287"/>
        <v>30</v>
      </c>
    </row>
    <row r="3027" spans="1:22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 s="19">
        <f t="shared" si="287"/>
        <v>28.157256944439723</v>
      </c>
    </row>
    <row r="3028" spans="1:22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 s="19">
        <f t="shared" si="287"/>
        <v>14</v>
      </c>
    </row>
    <row r="3029" spans="1:22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 s="19">
        <f t="shared" si="287"/>
        <v>29.958333333328483</v>
      </c>
    </row>
    <row r="3030" spans="1:22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 s="19">
        <f t="shared" si="287"/>
        <v>30</v>
      </c>
    </row>
    <row r="3031" spans="1:22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 s="19">
        <f t="shared" si="287"/>
        <v>28.482094907405553</v>
      </c>
    </row>
    <row r="3032" spans="1:22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 s="19">
        <f t="shared" si="287"/>
        <v>30</v>
      </c>
    </row>
    <row r="3033" spans="1:22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 s="19">
        <f t="shared" si="287"/>
        <v>60</v>
      </c>
    </row>
    <row r="3034" spans="1:22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 s="19">
        <f t="shared" si="287"/>
        <v>30</v>
      </c>
    </row>
    <row r="3035" spans="1:22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 s="19">
        <f t="shared" si="287"/>
        <v>30</v>
      </c>
    </row>
    <row r="3036" spans="1:22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 s="19">
        <f t="shared" si="287"/>
        <v>30.630613425928459</v>
      </c>
    </row>
    <row r="3037" spans="1:22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 s="19">
        <f t="shared" si="287"/>
        <v>30</v>
      </c>
    </row>
    <row r="3038" spans="1:22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 s="19">
        <f t="shared" si="287"/>
        <v>35.714074074072414</v>
      </c>
    </row>
    <row r="3039" spans="1:22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 s="19">
        <f t="shared" si="287"/>
        <v>74.314432870371093</v>
      </c>
    </row>
    <row r="3040" spans="1:22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 s="19">
        <f t="shared" si="287"/>
        <v>60</v>
      </c>
    </row>
    <row r="3041" spans="1:22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 s="19">
        <f t="shared" si="287"/>
        <v>26.538217592591536</v>
      </c>
    </row>
    <row r="3042" spans="1:22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 s="19">
        <f t="shared" si="287"/>
        <v>4.1664236111100763</v>
      </c>
    </row>
    <row r="3043" spans="1:22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2015</v>
      </c>
      <c r="V3043" s="19">
        <f t="shared" si="287"/>
        <v>30</v>
      </c>
    </row>
    <row r="3044" spans="1:22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 s="19">
        <f t="shared" si="287"/>
        <v>30</v>
      </c>
    </row>
    <row r="3045" spans="1:22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 s="19">
        <f t="shared" si="287"/>
        <v>27.047465277777519</v>
      </c>
    </row>
    <row r="3046" spans="1:22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 s="19">
        <f t="shared" si="287"/>
        <v>15</v>
      </c>
    </row>
    <row r="3047" spans="1:22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 s="19">
        <f t="shared" si="287"/>
        <v>30</v>
      </c>
    </row>
    <row r="3048" spans="1:22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 s="19">
        <f t="shared" si="287"/>
        <v>29.399699074070668</v>
      </c>
    </row>
    <row r="3049" spans="1:22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 s="19">
        <f t="shared" si="287"/>
        <v>43.563726851847605</v>
      </c>
    </row>
    <row r="3050" spans="1:22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 s="19">
        <f t="shared" si="287"/>
        <v>28.989097222227429</v>
      </c>
    </row>
    <row r="3051" spans="1:22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 s="19">
        <f t="shared" si="287"/>
        <v>30</v>
      </c>
    </row>
    <row r="3052" spans="1:22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 s="19">
        <f t="shared" si="287"/>
        <v>30</v>
      </c>
    </row>
    <row r="3053" spans="1:22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 s="19">
        <f t="shared" si="287"/>
        <v>30</v>
      </c>
    </row>
    <row r="3054" spans="1:22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 s="19">
        <f t="shared" si="287"/>
        <v>29.995902777780429</v>
      </c>
    </row>
    <row r="3055" spans="1:22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 s="19">
        <f t="shared" si="287"/>
        <v>51.404247685190057</v>
      </c>
    </row>
    <row r="3056" spans="1:22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 s="19">
        <f t="shared" si="287"/>
        <v>37.211643518516212</v>
      </c>
    </row>
    <row r="3057" spans="1:22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2014</v>
      </c>
      <c r="V3057" s="19">
        <f t="shared" si="287"/>
        <v>60</v>
      </c>
    </row>
    <row r="3058" spans="1:22" ht="43.5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 s="19">
        <f t="shared" si="287"/>
        <v>60</v>
      </c>
    </row>
    <row r="3059" spans="1:22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 s="19">
        <f t="shared" si="287"/>
        <v>29.958333333335759</v>
      </c>
    </row>
    <row r="3060" spans="1:22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 s="19">
        <f t="shared" si="287"/>
        <v>50</v>
      </c>
    </row>
    <row r="3061" spans="1:22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 s="19">
        <f t="shared" si="287"/>
        <v>30</v>
      </c>
    </row>
    <row r="3062" spans="1:22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 s="19">
        <f t="shared" si="287"/>
        <v>30</v>
      </c>
    </row>
    <row r="3063" spans="1:22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 s="19">
        <f t="shared" si="287"/>
        <v>30</v>
      </c>
    </row>
    <row r="3064" spans="1:22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 s="19">
        <f t="shared" si="287"/>
        <v>29.214212962964666</v>
      </c>
    </row>
    <row r="3065" spans="1:22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 s="19">
        <f t="shared" si="287"/>
        <v>35</v>
      </c>
    </row>
    <row r="3066" spans="1:22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 s="19">
        <f t="shared" si="287"/>
        <v>31.160810185188893</v>
      </c>
    </row>
    <row r="3067" spans="1:22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 s="19">
        <f t="shared" si="287"/>
        <v>25</v>
      </c>
    </row>
    <row r="3068" spans="1:22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 s="19">
        <f t="shared" si="287"/>
        <v>30</v>
      </c>
    </row>
    <row r="3069" spans="1:22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 s="19">
        <f t="shared" si="287"/>
        <v>30</v>
      </c>
    </row>
    <row r="3070" spans="1:22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 s="19">
        <f t="shared" si="287"/>
        <v>30</v>
      </c>
    </row>
    <row r="3071" spans="1:22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 s="19">
        <f t="shared" si="287"/>
        <v>30</v>
      </c>
    </row>
    <row r="3072" spans="1:22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 s="19">
        <f t="shared" si="287"/>
        <v>21</v>
      </c>
    </row>
    <row r="3073" spans="1:22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 s="19">
        <f t="shared" si="287"/>
        <v>17.516886574070668</v>
      </c>
    </row>
    <row r="3074" spans="1:22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+ROUND(E3074/D3074*100,0)</f>
        <v>0</v>
      </c>
      <c r="P3074">
        <f t="shared" si="283"/>
        <v>1</v>
      </c>
      <c r="Q3074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 s="19">
        <f t="shared" si="287"/>
        <v>14.383078703707724</v>
      </c>
    </row>
    <row r="3075" spans="1:22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4">
        <f t="shared" ref="S3075:S3138" si="290">+(((J3075/60)/60)/24+DATE(1970,1,1))</f>
        <v>42111.684027777781</v>
      </c>
      <c r="T3075" s="14">
        <f t="shared" ref="T3075:T3138" si="291">+(((I3075/60)/60)/24+DATE(1970,1,1))</f>
        <v>42169.804861111115</v>
      </c>
      <c r="U3075">
        <f t="shared" ref="U3075:U3138" si="292">+YEAR(S3075)</f>
        <v>2015</v>
      </c>
      <c r="V3075" s="19">
        <f t="shared" ref="V3075:V3138" si="293">+T3075-S3075</f>
        <v>58.120833333334303</v>
      </c>
    </row>
    <row r="3076" spans="1:22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 s="19">
        <f t="shared" si="293"/>
        <v>30</v>
      </c>
    </row>
    <row r="3077" spans="1:22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 s="19">
        <f t="shared" si="293"/>
        <v>50</v>
      </c>
    </row>
    <row r="3078" spans="1:22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 s="19">
        <f t="shared" si="293"/>
        <v>60</v>
      </c>
    </row>
    <row r="3079" spans="1:22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 s="19">
        <f t="shared" si="293"/>
        <v>30</v>
      </c>
    </row>
    <row r="3080" spans="1:22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 s="19">
        <f t="shared" si="293"/>
        <v>30</v>
      </c>
    </row>
    <row r="3081" spans="1:22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 s="19">
        <f t="shared" si="293"/>
        <v>29.958333333328483</v>
      </c>
    </row>
    <row r="3082" spans="1:22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 s="19">
        <f t="shared" si="293"/>
        <v>60.041666666664241</v>
      </c>
    </row>
    <row r="3083" spans="1:22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 s="19">
        <f t="shared" si="293"/>
        <v>30</v>
      </c>
    </row>
    <row r="3084" spans="1:22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 s="19">
        <f t="shared" si="293"/>
        <v>30.041666666671517</v>
      </c>
    </row>
    <row r="3085" spans="1:22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 s="19">
        <f t="shared" si="293"/>
        <v>29.644930555557949</v>
      </c>
    </row>
    <row r="3086" spans="1:22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 s="19">
        <f t="shared" si="293"/>
        <v>29.059594907412247</v>
      </c>
    </row>
    <row r="3087" spans="1:22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 s="19">
        <f t="shared" si="293"/>
        <v>30</v>
      </c>
    </row>
    <row r="3088" spans="1:22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 s="19">
        <f t="shared" si="293"/>
        <v>60</v>
      </c>
    </row>
    <row r="3089" spans="1:22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 s="19">
        <f t="shared" si="293"/>
        <v>60.041666666664241</v>
      </c>
    </row>
    <row r="3090" spans="1:22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2014</v>
      </c>
      <c r="V3090" s="19">
        <f t="shared" si="293"/>
        <v>30.997835648144246</v>
      </c>
    </row>
    <row r="3091" spans="1:22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 s="19">
        <f t="shared" si="293"/>
        <v>31.540011574070377</v>
      </c>
    </row>
    <row r="3092" spans="1:22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 s="19">
        <f t="shared" si="293"/>
        <v>59.958333333335759</v>
      </c>
    </row>
    <row r="3093" spans="1:22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 s="19">
        <f t="shared" si="293"/>
        <v>30</v>
      </c>
    </row>
    <row r="3094" spans="1:22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 s="19">
        <f t="shared" si="293"/>
        <v>37.297314814815763</v>
      </c>
    </row>
    <row r="3095" spans="1:22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 s="19">
        <f t="shared" si="293"/>
        <v>30.256932870375749</v>
      </c>
    </row>
    <row r="3096" spans="1:22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 s="19">
        <f t="shared" si="293"/>
        <v>60</v>
      </c>
    </row>
    <row r="3097" spans="1:22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 s="19">
        <f t="shared" si="293"/>
        <v>60</v>
      </c>
    </row>
    <row r="3098" spans="1:22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 s="19">
        <f t="shared" si="293"/>
        <v>30</v>
      </c>
    </row>
    <row r="3099" spans="1:22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 s="19">
        <f t="shared" si="293"/>
        <v>21.079849537032715</v>
      </c>
    </row>
    <row r="3100" spans="1:22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2015</v>
      </c>
      <c r="V3100" s="19">
        <f t="shared" si="293"/>
        <v>48.219571759254904</v>
      </c>
    </row>
    <row r="3101" spans="1:22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 s="19">
        <f t="shared" si="293"/>
        <v>30</v>
      </c>
    </row>
    <row r="3102" spans="1:22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 s="19">
        <f t="shared" si="293"/>
        <v>30</v>
      </c>
    </row>
    <row r="3103" spans="1:22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 s="19">
        <f t="shared" si="293"/>
        <v>29.947025462963211</v>
      </c>
    </row>
    <row r="3104" spans="1:22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 s="19">
        <f t="shared" si="293"/>
        <v>50</v>
      </c>
    </row>
    <row r="3105" spans="1:22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 s="19">
        <f t="shared" si="293"/>
        <v>60</v>
      </c>
    </row>
    <row r="3106" spans="1:22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 s="19">
        <f t="shared" si="293"/>
        <v>31.174641203702777</v>
      </c>
    </row>
    <row r="3107" spans="1:22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 s="19">
        <f t="shared" si="293"/>
        <v>54.48939814815094</v>
      </c>
    </row>
    <row r="3108" spans="1:22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 s="19">
        <f t="shared" si="293"/>
        <v>22.487546296295477</v>
      </c>
    </row>
    <row r="3109" spans="1:22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 s="19">
        <f t="shared" si="293"/>
        <v>7</v>
      </c>
    </row>
    <row r="3110" spans="1:22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 s="19">
        <f t="shared" si="293"/>
        <v>59.958333333328483</v>
      </c>
    </row>
    <row r="3111" spans="1:22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 s="19">
        <f t="shared" si="293"/>
        <v>35</v>
      </c>
    </row>
    <row r="3112" spans="1:22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 s="19">
        <f t="shared" si="293"/>
        <v>40</v>
      </c>
    </row>
    <row r="3113" spans="1:22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 s="19">
        <f t="shared" si="293"/>
        <v>31</v>
      </c>
    </row>
    <row r="3114" spans="1:22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 s="19">
        <f t="shared" si="293"/>
        <v>60</v>
      </c>
    </row>
    <row r="3115" spans="1:22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 s="19">
        <f t="shared" si="293"/>
        <v>30</v>
      </c>
    </row>
    <row r="3116" spans="1:22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 s="19">
        <f t="shared" si="293"/>
        <v>60</v>
      </c>
    </row>
    <row r="3117" spans="1:22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 s="19">
        <f t="shared" si="293"/>
        <v>30</v>
      </c>
    </row>
    <row r="3118" spans="1:22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 s="19">
        <f t="shared" si="293"/>
        <v>14</v>
      </c>
    </row>
    <row r="3119" spans="1:22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 s="19">
        <f t="shared" si="293"/>
        <v>8.1754629629722331</v>
      </c>
    </row>
    <row r="3120" spans="1:22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 s="19">
        <f t="shared" si="293"/>
        <v>19</v>
      </c>
    </row>
    <row r="3121" spans="1:22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 s="19">
        <f t="shared" si="293"/>
        <v>29.958333333328483</v>
      </c>
    </row>
    <row r="3122" spans="1:22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 s="19">
        <f t="shared" si="293"/>
        <v>59.958333333335759</v>
      </c>
    </row>
    <row r="3123" spans="1:22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 s="19">
        <f t="shared" si="293"/>
        <v>60</v>
      </c>
    </row>
    <row r="3124" spans="1:22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 s="19">
        <f t="shared" si="293"/>
        <v>5.0416666666715173</v>
      </c>
    </row>
    <row r="3125" spans="1:22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 s="19">
        <f t="shared" si="293"/>
        <v>30</v>
      </c>
    </row>
    <row r="3126" spans="1:22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2014</v>
      </c>
      <c r="V3126" s="19">
        <f t="shared" si="293"/>
        <v>60</v>
      </c>
    </row>
    <row r="3127" spans="1:22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2015</v>
      </c>
      <c r="V3127" s="19">
        <f t="shared" si="293"/>
        <v>30</v>
      </c>
    </row>
    <row r="3128" spans="1:22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 s="19">
        <f t="shared" si="293"/>
        <v>29.958333333328483</v>
      </c>
    </row>
    <row r="3129" spans="1:22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 s="19">
        <f t="shared" si="293"/>
        <v>30</v>
      </c>
    </row>
    <row r="3130" spans="1:22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 s="19">
        <f t="shared" si="293"/>
        <v>29.958333333343035</v>
      </c>
    </row>
    <row r="3131" spans="1:22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 s="19">
        <f t="shared" si="293"/>
        <v>39.958333333335759</v>
      </c>
    </row>
    <row r="3132" spans="1:22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 s="19">
        <f t="shared" si="293"/>
        <v>30.567407407412247</v>
      </c>
    </row>
    <row r="3133" spans="1:22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 s="19">
        <f t="shared" si="293"/>
        <v>29.958333333328483</v>
      </c>
    </row>
    <row r="3134" spans="1:22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 s="19">
        <f t="shared" si="293"/>
        <v>59.958333333328483</v>
      </c>
    </row>
    <row r="3135" spans="1:22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 s="19">
        <f t="shared" si="293"/>
        <v>29.958333333335759</v>
      </c>
    </row>
    <row r="3136" spans="1:22" ht="43.5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 s="19">
        <f t="shared" si="293"/>
        <v>20.958333333335759</v>
      </c>
    </row>
    <row r="3137" spans="1:22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 s="19">
        <f t="shared" si="293"/>
        <v>22</v>
      </c>
    </row>
    <row r="3138" spans="1:22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+ROUND(E3138/D3138*100,0)</f>
        <v>128</v>
      </c>
      <c r="P3138">
        <f t="shared" si="289"/>
        <v>29.05</v>
      </c>
      <c r="Q3138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 s="19">
        <f t="shared" si="293"/>
        <v>36.495208333333721</v>
      </c>
    </row>
    <row r="3139" spans="1:22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4">
        <f t="shared" ref="S3139:S3202" si="296">+(((J3139/60)/60)/24+DATE(1970,1,1))</f>
        <v>42807.885057870371</v>
      </c>
      <c r="T3139" s="14">
        <f t="shared" ref="T3139:T3202" si="297">+(((I3139/60)/60)/24+DATE(1970,1,1))</f>
        <v>42858.8</v>
      </c>
      <c r="U3139">
        <f t="shared" ref="U3139:U3202" si="298">+YEAR(S3139)</f>
        <v>2017</v>
      </c>
      <c r="V3139" s="19">
        <f t="shared" ref="V3139:V3202" si="299">+T3139-S3139</f>
        <v>50.914942129631527</v>
      </c>
    </row>
    <row r="3140" spans="1:22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 s="19">
        <f t="shared" si="299"/>
        <v>19</v>
      </c>
    </row>
    <row r="3141" spans="1:22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 s="19">
        <f t="shared" si="299"/>
        <v>33.919212962959136</v>
      </c>
    </row>
    <row r="3142" spans="1:22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 s="19">
        <f t="shared" si="299"/>
        <v>29.958333333328483</v>
      </c>
    </row>
    <row r="3143" spans="1:22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 s="19">
        <f t="shared" si="299"/>
        <v>41.07999999999447</v>
      </c>
    </row>
    <row r="3144" spans="1:22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 s="19">
        <f t="shared" si="299"/>
        <v>29.958333333328483</v>
      </c>
    </row>
    <row r="3145" spans="1:22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 s="19">
        <f t="shared" si="299"/>
        <v>26</v>
      </c>
    </row>
    <row r="3146" spans="1:22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 s="19">
        <f t="shared" si="299"/>
        <v>16.711724537031841</v>
      </c>
    </row>
    <row r="3147" spans="1:22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 s="19">
        <f t="shared" si="299"/>
        <v>59.958333333328483</v>
      </c>
    </row>
    <row r="3148" spans="1:22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 s="19">
        <f t="shared" si="299"/>
        <v>44.958333333328483</v>
      </c>
    </row>
    <row r="3149" spans="1:22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 s="19">
        <f t="shared" si="299"/>
        <v>40.041666666664241</v>
      </c>
    </row>
    <row r="3150" spans="1:22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 s="19">
        <f t="shared" si="299"/>
        <v>21.501342592593573</v>
      </c>
    </row>
    <row r="3151" spans="1:22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 s="19">
        <f t="shared" si="299"/>
        <v>24.065972222226264</v>
      </c>
    </row>
    <row r="3152" spans="1:22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2010</v>
      </c>
      <c r="V3152" s="19">
        <f t="shared" si="299"/>
        <v>89.902743055550673</v>
      </c>
    </row>
    <row r="3153" spans="1:22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 s="19">
        <f t="shared" si="299"/>
        <v>30</v>
      </c>
    </row>
    <row r="3154" spans="1:22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 s="19">
        <f t="shared" si="299"/>
        <v>30</v>
      </c>
    </row>
    <row r="3155" spans="1:22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 s="19">
        <f t="shared" si="299"/>
        <v>31.053275462960301</v>
      </c>
    </row>
    <row r="3156" spans="1:22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 s="19">
        <f t="shared" si="299"/>
        <v>29.958333333335759</v>
      </c>
    </row>
    <row r="3157" spans="1:22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 s="19">
        <f t="shared" si="299"/>
        <v>30</v>
      </c>
    </row>
    <row r="3158" spans="1:22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 s="19">
        <f t="shared" si="299"/>
        <v>35</v>
      </c>
    </row>
    <row r="3159" spans="1:22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 s="19">
        <f t="shared" si="299"/>
        <v>9.4200810185211594</v>
      </c>
    </row>
    <row r="3160" spans="1:22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 s="19">
        <f t="shared" si="299"/>
        <v>30</v>
      </c>
    </row>
    <row r="3161" spans="1:22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2011</v>
      </c>
      <c r="V3161" s="19">
        <f t="shared" si="299"/>
        <v>42.891655092593282</v>
      </c>
    </row>
    <row r="3162" spans="1:22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 s="19">
        <f t="shared" si="299"/>
        <v>22.942743055558822</v>
      </c>
    </row>
    <row r="3163" spans="1:22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 s="19">
        <f t="shared" si="299"/>
        <v>30</v>
      </c>
    </row>
    <row r="3164" spans="1:22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 s="19">
        <f t="shared" si="299"/>
        <v>27.397430555560277</v>
      </c>
    </row>
    <row r="3165" spans="1:22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 s="19">
        <f t="shared" si="299"/>
        <v>30</v>
      </c>
    </row>
    <row r="3166" spans="1:22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 s="19">
        <f t="shared" si="299"/>
        <v>33</v>
      </c>
    </row>
    <row r="3167" spans="1:22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 s="19">
        <f t="shared" si="299"/>
        <v>22.006712962967867</v>
      </c>
    </row>
    <row r="3168" spans="1:22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 s="19">
        <f t="shared" si="299"/>
        <v>28.641053240738984</v>
      </c>
    </row>
    <row r="3169" spans="1:22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 s="19">
        <f t="shared" si="299"/>
        <v>14</v>
      </c>
    </row>
    <row r="3170" spans="1:22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 s="19">
        <f t="shared" si="299"/>
        <v>31.810729166660167</v>
      </c>
    </row>
    <row r="3171" spans="1:22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 s="19">
        <f t="shared" si="299"/>
        <v>29.46966435185459</v>
      </c>
    </row>
    <row r="3172" spans="1:22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 s="19">
        <f t="shared" si="299"/>
        <v>33.086296296292858</v>
      </c>
    </row>
    <row r="3173" spans="1:22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 s="19">
        <f t="shared" si="299"/>
        <v>30</v>
      </c>
    </row>
    <row r="3174" spans="1:22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 s="19">
        <f t="shared" si="299"/>
        <v>30</v>
      </c>
    </row>
    <row r="3175" spans="1:22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 s="19">
        <f t="shared" si="299"/>
        <v>30</v>
      </c>
    </row>
    <row r="3176" spans="1:22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 s="19">
        <f t="shared" si="299"/>
        <v>14</v>
      </c>
    </row>
    <row r="3177" spans="1:22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2010</v>
      </c>
      <c r="V3177" s="19">
        <f t="shared" si="299"/>
        <v>60</v>
      </c>
    </row>
    <row r="3178" spans="1:22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 s="19">
        <f t="shared" si="299"/>
        <v>26.694085648152395</v>
      </c>
    </row>
    <row r="3179" spans="1:22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 s="19">
        <f t="shared" si="299"/>
        <v>30</v>
      </c>
    </row>
    <row r="3180" spans="1:22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 s="19">
        <f t="shared" si="299"/>
        <v>30</v>
      </c>
    </row>
    <row r="3181" spans="1:22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 s="19">
        <f t="shared" si="299"/>
        <v>25</v>
      </c>
    </row>
    <row r="3182" spans="1:22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 s="19">
        <f t="shared" si="299"/>
        <v>30</v>
      </c>
    </row>
    <row r="3183" spans="1:22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 s="19">
        <f t="shared" si="299"/>
        <v>26.356631944443507</v>
      </c>
    </row>
    <row r="3184" spans="1:22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2011</v>
      </c>
      <c r="V3184" s="19">
        <f t="shared" si="299"/>
        <v>55.759016203708597</v>
      </c>
    </row>
    <row r="3185" spans="1:22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 s="19">
        <f t="shared" si="299"/>
        <v>18</v>
      </c>
    </row>
    <row r="3186" spans="1:22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 s="19">
        <f t="shared" si="299"/>
        <v>30</v>
      </c>
    </row>
    <row r="3187" spans="1:22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 s="19">
        <f t="shared" si="299"/>
        <v>7</v>
      </c>
    </row>
    <row r="3188" spans="1:22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 s="19">
        <f t="shared" si="299"/>
        <v>29.950949074074742</v>
      </c>
    </row>
    <row r="3189" spans="1:22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 s="19">
        <f t="shared" si="299"/>
        <v>20</v>
      </c>
    </row>
    <row r="3190" spans="1:22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 s="19">
        <f t="shared" si="299"/>
        <v>21</v>
      </c>
    </row>
    <row r="3191" spans="1:22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 s="19">
        <f t="shared" si="299"/>
        <v>30</v>
      </c>
    </row>
    <row r="3192" spans="1:22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 s="19">
        <f t="shared" si="299"/>
        <v>30.041666666664241</v>
      </c>
    </row>
    <row r="3193" spans="1:22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 s="19">
        <f t="shared" si="299"/>
        <v>60</v>
      </c>
    </row>
    <row r="3194" spans="1:22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 s="19">
        <f t="shared" si="299"/>
        <v>44.976168981491355</v>
      </c>
    </row>
    <row r="3195" spans="1:22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 s="19">
        <f t="shared" si="299"/>
        <v>45</v>
      </c>
    </row>
    <row r="3196" spans="1:22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 s="19">
        <f t="shared" si="299"/>
        <v>30</v>
      </c>
    </row>
    <row r="3197" spans="1:22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 s="19">
        <f t="shared" si="299"/>
        <v>30</v>
      </c>
    </row>
    <row r="3198" spans="1:22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 s="19">
        <f t="shared" si="299"/>
        <v>59.985243055547471</v>
      </c>
    </row>
    <row r="3199" spans="1:22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 s="19">
        <f t="shared" si="299"/>
        <v>30</v>
      </c>
    </row>
    <row r="3200" spans="1:22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 s="19">
        <f t="shared" si="299"/>
        <v>38</v>
      </c>
    </row>
    <row r="3201" spans="1:22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 s="19">
        <f t="shared" si="299"/>
        <v>30.113217592595902</v>
      </c>
    </row>
    <row r="3202" spans="1:22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+ROUND(E3202/D3202*100,0)</f>
        <v>0</v>
      </c>
      <c r="P3202">
        <f t="shared" si="295"/>
        <v>1</v>
      </c>
      <c r="Q3202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 s="19">
        <f t="shared" si="299"/>
        <v>29.911331018520286</v>
      </c>
    </row>
    <row r="3203" spans="1:22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4">
        <f t="shared" ref="S3203:S3266" si="302">+(((J3203/60)/60)/24+DATE(1970,1,1))</f>
        <v>41861.767094907409</v>
      </c>
      <c r="T3203" s="14">
        <f t="shared" ref="T3203:T3266" si="303">+(((I3203/60)/60)/24+DATE(1970,1,1))</f>
        <v>41882.767094907409</v>
      </c>
      <c r="U3203">
        <f t="shared" ref="U3203:U3266" si="304">+YEAR(S3203)</f>
        <v>2014</v>
      </c>
      <c r="V3203" s="19">
        <f t="shared" ref="V3203:V3266" si="305">+T3203-S3203</f>
        <v>21</v>
      </c>
    </row>
    <row r="3204" spans="1:22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 s="19">
        <f t="shared" si="305"/>
        <v>58.395763888882357</v>
      </c>
    </row>
    <row r="3205" spans="1:22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 s="19">
        <f t="shared" si="305"/>
        <v>30</v>
      </c>
    </row>
    <row r="3206" spans="1:22" ht="43.5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 s="19">
        <f t="shared" si="305"/>
        <v>29.99028935185197</v>
      </c>
    </row>
    <row r="3207" spans="1:22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 s="19">
        <f t="shared" si="305"/>
        <v>30</v>
      </c>
    </row>
    <row r="3208" spans="1:22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 s="19">
        <f t="shared" si="305"/>
        <v>30</v>
      </c>
    </row>
    <row r="3209" spans="1:22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 s="19">
        <f t="shared" si="305"/>
        <v>59.958333333328483</v>
      </c>
    </row>
    <row r="3210" spans="1:22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 s="19">
        <f t="shared" si="305"/>
        <v>21</v>
      </c>
    </row>
    <row r="3211" spans="1:22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 s="19">
        <f t="shared" si="305"/>
        <v>32.321087962962338</v>
      </c>
    </row>
    <row r="3212" spans="1:22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 s="19">
        <f t="shared" si="305"/>
        <v>47.229409722225682</v>
      </c>
    </row>
    <row r="3213" spans="1:22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 s="19">
        <f t="shared" si="305"/>
        <v>31.496759259258397</v>
      </c>
    </row>
    <row r="3214" spans="1:22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 s="19">
        <f t="shared" si="305"/>
        <v>30</v>
      </c>
    </row>
    <row r="3215" spans="1:22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 s="19">
        <f t="shared" si="305"/>
        <v>40</v>
      </c>
    </row>
    <row r="3216" spans="1:22" ht="43.5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2015</v>
      </c>
      <c r="V3216" s="19">
        <f t="shared" si="305"/>
        <v>37.204016203708306</v>
      </c>
    </row>
    <row r="3217" spans="1:22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 s="19">
        <f t="shared" si="305"/>
        <v>37.500798611115897</v>
      </c>
    </row>
    <row r="3218" spans="1:22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 s="19">
        <f t="shared" si="305"/>
        <v>31.14153935185459</v>
      </c>
    </row>
    <row r="3219" spans="1:22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 s="19">
        <f t="shared" si="305"/>
        <v>30</v>
      </c>
    </row>
    <row r="3220" spans="1:22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 s="19">
        <f t="shared" si="305"/>
        <v>32.997847222221026</v>
      </c>
    </row>
    <row r="3221" spans="1:22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 s="19">
        <f t="shared" si="305"/>
        <v>34.958333333328483</v>
      </c>
    </row>
    <row r="3222" spans="1:22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 s="19">
        <f t="shared" si="305"/>
        <v>34.041620370371675</v>
      </c>
    </row>
    <row r="3223" spans="1:22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 s="19">
        <f t="shared" si="305"/>
        <v>35</v>
      </c>
    </row>
    <row r="3224" spans="1:22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 s="19">
        <f t="shared" si="305"/>
        <v>31.31299768518511</v>
      </c>
    </row>
    <row r="3225" spans="1:22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 s="19">
        <f t="shared" si="305"/>
        <v>30</v>
      </c>
    </row>
    <row r="3226" spans="1:22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2016</v>
      </c>
      <c r="V3226" s="19">
        <f t="shared" si="305"/>
        <v>47.357488425921474</v>
      </c>
    </row>
    <row r="3227" spans="1:22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 s="19">
        <f t="shared" si="305"/>
        <v>21.315532407403225</v>
      </c>
    </row>
    <row r="3228" spans="1:22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 s="19">
        <f t="shared" si="305"/>
        <v>30</v>
      </c>
    </row>
    <row r="3229" spans="1:22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2016</v>
      </c>
      <c r="V3229" s="19">
        <f t="shared" si="305"/>
        <v>30</v>
      </c>
    </row>
    <row r="3230" spans="1:22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 s="19">
        <f t="shared" si="305"/>
        <v>31.498333333329356</v>
      </c>
    </row>
    <row r="3231" spans="1:22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 s="19">
        <f t="shared" si="305"/>
        <v>30.041666666671517</v>
      </c>
    </row>
    <row r="3232" spans="1:22" ht="43.5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 s="19">
        <f t="shared" si="305"/>
        <v>14.997847222221026</v>
      </c>
    </row>
    <row r="3233" spans="1:22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 s="19">
        <f t="shared" si="305"/>
        <v>30</v>
      </c>
    </row>
    <row r="3234" spans="1:22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 s="19">
        <f t="shared" si="305"/>
        <v>30.352118055554456</v>
      </c>
    </row>
    <row r="3235" spans="1:22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 s="19">
        <f t="shared" si="305"/>
        <v>30</v>
      </c>
    </row>
    <row r="3236" spans="1:22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2016</v>
      </c>
      <c r="V3236" s="19">
        <f t="shared" si="305"/>
        <v>33.190416666671808</v>
      </c>
    </row>
    <row r="3237" spans="1:22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 s="19">
        <f t="shared" si="305"/>
        <v>30</v>
      </c>
    </row>
    <row r="3238" spans="1:22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 s="19">
        <f t="shared" si="305"/>
        <v>30</v>
      </c>
    </row>
    <row r="3239" spans="1:22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 s="19">
        <f t="shared" si="305"/>
        <v>23.69162037037313</v>
      </c>
    </row>
    <row r="3240" spans="1:22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 s="19">
        <f t="shared" si="305"/>
        <v>30</v>
      </c>
    </row>
    <row r="3241" spans="1:22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 s="19">
        <f t="shared" si="305"/>
        <v>24.910266203703941</v>
      </c>
    </row>
    <row r="3242" spans="1:22" ht="43.5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 s="19">
        <f t="shared" si="305"/>
        <v>28.264490740737529</v>
      </c>
    </row>
    <row r="3243" spans="1:22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 s="19">
        <f t="shared" si="305"/>
        <v>32.966087962966412</v>
      </c>
    </row>
    <row r="3244" spans="1:22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 s="19">
        <f t="shared" si="305"/>
        <v>30</v>
      </c>
    </row>
    <row r="3245" spans="1:22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 s="19">
        <f t="shared" si="305"/>
        <v>23.903217592596775</v>
      </c>
    </row>
    <row r="3246" spans="1:22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 s="19">
        <f t="shared" si="305"/>
        <v>30.041666666664241</v>
      </c>
    </row>
    <row r="3247" spans="1:22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 s="19">
        <f t="shared" si="305"/>
        <v>31.483124999998836</v>
      </c>
    </row>
    <row r="3248" spans="1:22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 s="19">
        <f t="shared" si="305"/>
        <v>28.693750000005821</v>
      </c>
    </row>
    <row r="3249" spans="1:22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 s="19">
        <f t="shared" si="305"/>
        <v>30</v>
      </c>
    </row>
    <row r="3250" spans="1:22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 s="19">
        <f t="shared" si="305"/>
        <v>29.958333333335759</v>
      </c>
    </row>
    <row r="3251" spans="1:22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 s="19">
        <f t="shared" si="305"/>
        <v>30</v>
      </c>
    </row>
    <row r="3252" spans="1:22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 s="19">
        <f t="shared" si="305"/>
        <v>30.041666666671517</v>
      </c>
    </row>
    <row r="3253" spans="1:22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 s="19">
        <f t="shared" si="305"/>
        <v>30</v>
      </c>
    </row>
    <row r="3254" spans="1:22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 s="19">
        <f t="shared" si="305"/>
        <v>30</v>
      </c>
    </row>
    <row r="3255" spans="1:22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 s="19">
        <f t="shared" si="305"/>
        <v>18.579537037032424</v>
      </c>
    </row>
    <row r="3256" spans="1:22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 s="19">
        <f t="shared" si="305"/>
        <v>29.958333333328483</v>
      </c>
    </row>
    <row r="3257" spans="1:22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 s="19">
        <f t="shared" si="305"/>
        <v>30</v>
      </c>
    </row>
    <row r="3258" spans="1:22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 s="19">
        <f t="shared" si="305"/>
        <v>21.592164351852261</v>
      </c>
    </row>
    <row r="3259" spans="1:22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 s="19">
        <f t="shared" si="305"/>
        <v>30</v>
      </c>
    </row>
    <row r="3260" spans="1:22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2014</v>
      </c>
      <c r="V3260" s="19">
        <f t="shared" si="305"/>
        <v>30</v>
      </c>
    </row>
    <row r="3261" spans="1:22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 s="19">
        <f t="shared" si="305"/>
        <v>29.405034722221899</v>
      </c>
    </row>
    <row r="3262" spans="1:22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 s="19">
        <f t="shared" si="305"/>
        <v>35.041666666671517</v>
      </c>
    </row>
    <row r="3263" spans="1:22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 s="19">
        <f t="shared" si="305"/>
        <v>30</v>
      </c>
    </row>
    <row r="3264" spans="1:22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 s="19">
        <f t="shared" si="305"/>
        <v>30.851134259268292</v>
      </c>
    </row>
    <row r="3265" spans="1:22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 s="19">
        <f t="shared" si="305"/>
        <v>23.358935185184237</v>
      </c>
    </row>
    <row r="3266" spans="1:22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+ROUND(E3266/D3266*100,0)</f>
        <v>103</v>
      </c>
      <c r="P3266">
        <f t="shared" si="301"/>
        <v>52.55</v>
      </c>
      <c r="Q3266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 s="19">
        <f t="shared" si="305"/>
        <v>16.116458333337505</v>
      </c>
    </row>
    <row r="3267" spans="1:22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4">
        <f t="shared" ref="S3267:S3330" si="308">+(((J3267/60)/60)/24+DATE(1970,1,1))</f>
        <v>42311.711979166663</v>
      </c>
      <c r="T3267" s="14">
        <f t="shared" ref="T3267:T3330" si="309">+(((I3267/60)/60)/24+DATE(1970,1,1))</f>
        <v>42341.708333333328</v>
      </c>
      <c r="U3267">
        <f t="shared" ref="U3267:U3330" si="310">+YEAR(S3267)</f>
        <v>2015</v>
      </c>
      <c r="V3267" s="19">
        <f t="shared" ref="V3267:V3330" si="311">+T3267-S3267</f>
        <v>29.996354166665697</v>
      </c>
    </row>
    <row r="3268" spans="1:22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 s="19">
        <f t="shared" si="311"/>
        <v>31.338865740734036</v>
      </c>
    </row>
    <row r="3269" spans="1:22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 s="19">
        <f t="shared" si="311"/>
        <v>30</v>
      </c>
    </row>
    <row r="3270" spans="1:22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 s="19">
        <f t="shared" si="311"/>
        <v>16</v>
      </c>
    </row>
    <row r="3271" spans="1:22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 s="19">
        <f t="shared" si="311"/>
        <v>34.062534722223063</v>
      </c>
    </row>
    <row r="3272" spans="1:22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 s="19">
        <f t="shared" si="311"/>
        <v>30</v>
      </c>
    </row>
    <row r="3273" spans="1:22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 s="19">
        <f t="shared" si="311"/>
        <v>30.041666666671517</v>
      </c>
    </row>
    <row r="3274" spans="1:22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 s="19">
        <f t="shared" si="311"/>
        <v>30.041666666664241</v>
      </c>
    </row>
    <row r="3275" spans="1:22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 s="19">
        <f t="shared" si="311"/>
        <v>15.990254629636183</v>
      </c>
    </row>
    <row r="3276" spans="1:22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 s="19">
        <f t="shared" si="311"/>
        <v>44.170462962967576</v>
      </c>
    </row>
    <row r="3277" spans="1:22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 s="19">
        <f t="shared" si="311"/>
        <v>26.307048611110076</v>
      </c>
    </row>
    <row r="3278" spans="1:22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 s="19">
        <f t="shared" si="311"/>
        <v>34.215983796297223</v>
      </c>
    </row>
    <row r="3279" spans="1:22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 s="19">
        <f t="shared" si="311"/>
        <v>30.041666666664241</v>
      </c>
    </row>
    <row r="3280" spans="1:22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 s="19">
        <f t="shared" si="311"/>
        <v>30</v>
      </c>
    </row>
    <row r="3281" spans="1:22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 s="19">
        <f t="shared" si="311"/>
        <v>29.958333333343035</v>
      </c>
    </row>
    <row r="3282" spans="1:22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 s="19">
        <f t="shared" si="311"/>
        <v>34.451412037029513</v>
      </c>
    </row>
    <row r="3283" spans="1:22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 s="19">
        <f t="shared" si="311"/>
        <v>30</v>
      </c>
    </row>
    <row r="3284" spans="1:22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 s="19">
        <f t="shared" si="311"/>
        <v>44</v>
      </c>
    </row>
    <row r="3285" spans="1:22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 s="19">
        <f t="shared" si="311"/>
        <v>31.130810185190057</v>
      </c>
    </row>
    <row r="3286" spans="1:22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 s="19">
        <f t="shared" si="311"/>
        <v>17.364432870366727</v>
      </c>
    </row>
    <row r="3287" spans="1:22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 s="19">
        <f t="shared" si="311"/>
        <v>31.265902777769952</v>
      </c>
    </row>
    <row r="3288" spans="1:22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 s="19">
        <f t="shared" si="311"/>
        <v>30</v>
      </c>
    </row>
    <row r="3289" spans="1:22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 s="19">
        <f t="shared" si="311"/>
        <v>25</v>
      </c>
    </row>
    <row r="3290" spans="1:22" ht="43.5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 s="19">
        <f t="shared" si="311"/>
        <v>36.183854166665697</v>
      </c>
    </row>
    <row r="3291" spans="1:22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 s="19">
        <f t="shared" si="311"/>
        <v>28</v>
      </c>
    </row>
    <row r="3292" spans="1:22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 s="19">
        <f t="shared" si="311"/>
        <v>30</v>
      </c>
    </row>
    <row r="3293" spans="1:22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 s="19">
        <f t="shared" si="311"/>
        <v>31.463425925932825</v>
      </c>
    </row>
    <row r="3294" spans="1:22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 s="19">
        <f t="shared" si="311"/>
        <v>60.041666666671517</v>
      </c>
    </row>
    <row r="3295" spans="1:22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 s="19">
        <f t="shared" si="311"/>
        <v>30</v>
      </c>
    </row>
    <row r="3296" spans="1:22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 s="19">
        <f t="shared" si="311"/>
        <v>30</v>
      </c>
    </row>
    <row r="3297" spans="1:22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 s="19">
        <f t="shared" si="311"/>
        <v>30</v>
      </c>
    </row>
    <row r="3298" spans="1:22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 s="19">
        <f t="shared" si="311"/>
        <v>21.160046296296059</v>
      </c>
    </row>
    <row r="3299" spans="1:22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 s="19">
        <f t="shared" si="311"/>
        <v>19.186157407406427</v>
      </c>
    </row>
    <row r="3300" spans="1:22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 s="19">
        <f t="shared" si="311"/>
        <v>20.042037037041155</v>
      </c>
    </row>
    <row r="3301" spans="1:22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 s="19">
        <f t="shared" si="311"/>
        <v>30</v>
      </c>
    </row>
    <row r="3302" spans="1:22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 s="19">
        <f t="shared" si="311"/>
        <v>21</v>
      </c>
    </row>
    <row r="3303" spans="1:22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 s="19">
        <f t="shared" si="311"/>
        <v>44.555138888885267</v>
      </c>
    </row>
    <row r="3304" spans="1:22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 s="19">
        <f t="shared" si="311"/>
        <v>30</v>
      </c>
    </row>
    <row r="3305" spans="1:22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 s="19">
        <f t="shared" si="311"/>
        <v>34.958333333343035</v>
      </c>
    </row>
    <row r="3306" spans="1:22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 s="19">
        <f t="shared" si="311"/>
        <v>30</v>
      </c>
    </row>
    <row r="3307" spans="1:22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 s="19">
        <f t="shared" si="311"/>
        <v>30</v>
      </c>
    </row>
    <row r="3308" spans="1:22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 s="19">
        <f t="shared" si="311"/>
        <v>37.90576388889167</v>
      </c>
    </row>
    <row r="3309" spans="1:22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 s="19">
        <f t="shared" si="311"/>
        <v>30</v>
      </c>
    </row>
    <row r="3310" spans="1:22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 s="19">
        <f t="shared" si="311"/>
        <v>21</v>
      </c>
    </row>
    <row r="3311" spans="1:22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 s="19">
        <f t="shared" si="311"/>
        <v>31</v>
      </c>
    </row>
    <row r="3312" spans="1:22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 s="19">
        <f t="shared" si="311"/>
        <v>30</v>
      </c>
    </row>
    <row r="3313" spans="1:22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 s="19">
        <f t="shared" si="311"/>
        <v>30</v>
      </c>
    </row>
    <row r="3314" spans="1:22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 s="19">
        <f t="shared" si="311"/>
        <v>21.107106481489609</v>
      </c>
    </row>
    <row r="3315" spans="1:22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 s="19">
        <f t="shared" si="311"/>
        <v>13.797256944453693</v>
      </c>
    </row>
    <row r="3316" spans="1:22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 s="19">
        <f t="shared" si="311"/>
        <v>27.569317129629781</v>
      </c>
    </row>
    <row r="3317" spans="1:22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 s="19">
        <f t="shared" si="311"/>
        <v>30</v>
      </c>
    </row>
    <row r="3318" spans="1:22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 s="19">
        <f t="shared" si="311"/>
        <v>32.707928240743058</v>
      </c>
    </row>
    <row r="3319" spans="1:22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 s="19">
        <f t="shared" si="311"/>
        <v>30</v>
      </c>
    </row>
    <row r="3320" spans="1:22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 s="19">
        <f t="shared" si="311"/>
        <v>39.802164351858664</v>
      </c>
    </row>
    <row r="3321" spans="1:22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2014</v>
      </c>
      <c r="V3321" s="19">
        <f t="shared" si="311"/>
        <v>45</v>
      </c>
    </row>
    <row r="3322" spans="1:22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 s="19">
        <f t="shared" si="311"/>
        <v>30</v>
      </c>
    </row>
    <row r="3323" spans="1:22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 s="19">
        <f t="shared" si="311"/>
        <v>14.065682870372257</v>
      </c>
    </row>
    <row r="3324" spans="1:22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 s="19">
        <f t="shared" si="311"/>
        <v>22.152824074073578</v>
      </c>
    </row>
    <row r="3325" spans="1:22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 s="19">
        <f t="shared" si="311"/>
        <v>30</v>
      </c>
    </row>
    <row r="3326" spans="1:22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 s="19">
        <f t="shared" si="311"/>
        <v>14</v>
      </c>
    </row>
    <row r="3327" spans="1:22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 s="19">
        <f t="shared" si="311"/>
        <v>34.958333333335759</v>
      </c>
    </row>
    <row r="3328" spans="1:22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 s="19">
        <f t="shared" si="311"/>
        <v>29.958333333328483</v>
      </c>
    </row>
    <row r="3329" spans="1:22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 s="19">
        <f t="shared" si="311"/>
        <v>30</v>
      </c>
    </row>
    <row r="3330" spans="1:22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+ROUND(E3330/D3330*100,0)</f>
        <v>146</v>
      </c>
      <c r="P3330">
        <f t="shared" si="307"/>
        <v>292.77999999999997</v>
      </c>
      <c r="Q333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 s="19">
        <f t="shared" si="311"/>
        <v>2.4666319444440887</v>
      </c>
    </row>
    <row r="3331" spans="1:22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4">
        <f t="shared" ref="S3331:S3394" si="314">+(((J3331/60)/60)/24+DATE(1970,1,1))</f>
        <v>41837.323009259257</v>
      </c>
      <c r="T3331" s="14">
        <f t="shared" ref="T3331:T3394" si="315">+(((I3331/60)/60)/24+DATE(1970,1,1))</f>
        <v>41847.958333333336</v>
      </c>
      <c r="U3331">
        <f t="shared" ref="U3331:U3394" si="316">+YEAR(S3331)</f>
        <v>2014</v>
      </c>
      <c r="V3331" s="19">
        <f t="shared" ref="V3331:V3394" si="317">+T3331-S3331</f>
        <v>10.635324074079108</v>
      </c>
    </row>
    <row r="3332" spans="1:22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 s="19">
        <f t="shared" si="317"/>
        <v>29.958333333335759</v>
      </c>
    </row>
    <row r="3333" spans="1:22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 s="19">
        <f t="shared" si="317"/>
        <v>35</v>
      </c>
    </row>
    <row r="3334" spans="1:22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 s="19">
        <f t="shared" si="317"/>
        <v>30</v>
      </c>
    </row>
    <row r="3335" spans="1:22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 s="19">
        <f t="shared" si="317"/>
        <v>22</v>
      </c>
    </row>
    <row r="3336" spans="1:22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 s="19">
        <f t="shared" si="317"/>
        <v>30</v>
      </c>
    </row>
    <row r="3337" spans="1:22" ht="43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 s="19">
        <f t="shared" si="317"/>
        <v>27.284189814818092</v>
      </c>
    </row>
    <row r="3338" spans="1:22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 s="19">
        <f t="shared" si="317"/>
        <v>27.958333333328483</v>
      </c>
    </row>
    <row r="3339" spans="1:22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 s="19">
        <f t="shared" si="317"/>
        <v>21.592974537037662</v>
      </c>
    </row>
    <row r="3340" spans="1:22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 s="19">
        <f t="shared" si="317"/>
        <v>21</v>
      </c>
    </row>
    <row r="3341" spans="1:22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 s="19">
        <f t="shared" si="317"/>
        <v>30</v>
      </c>
    </row>
    <row r="3342" spans="1:22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 s="19">
        <f t="shared" si="317"/>
        <v>25</v>
      </c>
    </row>
    <row r="3343" spans="1:22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 s="19">
        <f t="shared" si="317"/>
        <v>22.909479166657547</v>
      </c>
    </row>
    <row r="3344" spans="1:22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 s="19">
        <f t="shared" si="317"/>
        <v>32.911226851858373</v>
      </c>
    </row>
    <row r="3345" spans="1:22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 s="19">
        <f t="shared" si="317"/>
        <v>20.637685185181908</v>
      </c>
    </row>
    <row r="3346" spans="1:22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 s="19">
        <f t="shared" si="317"/>
        <v>30</v>
      </c>
    </row>
    <row r="3347" spans="1:22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 s="19">
        <f t="shared" si="317"/>
        <v>58.919583333328774</v>
      </c>
    </row>
    <row r="3348" spans="1:22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 s="19">
        <f t="shared" si="317"/>
        <v>7</v>
      </c>
    </row>
    <row r="3349" spans="1:22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 s="19">
        <f t="shared" si="317"/>
        <v>14.323449074072414</v>
      </c>
    </row>
    <row r="3350" spans="1:22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 s="19">
        <f t="shared" si="317"/>
        <v>23.607175925928459</v>
      </c>
    </row>
    <row r="3351" spans="1:22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 s="19">
        <f t="shared" si="317"/>
        <v>21.597546296296059</v>
      </c>
    </row>
    <row r="3352" spans="1:22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 s="19">
        <f t="shared" si="317"/>
        <v>35.256817129629781</v>
      </c>
    </row>
    <row r="3353" spans="1:22" ht="43.5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 s="19">
        <f t="shared" si="317"/>
        <v>37.0629050925927</v>
      </c>
    </row>
    <row r="3354" spans="1:22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 s="19">
        <f t="shared" si="317"/>
        <v>56.965532407397404</v>
      </c>
    </row>
    <row r="3355" spans="1:22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 s="19">
        <f t="shared" si="317"/>
        <v>13.526041666656965</v>
      </c>
    </row>
    <row r="3356" spans="1:22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 s="19">
        <f t="shared" si="317"/>
        <v>35.440439814810816</v>
      </c>
    </row>
    <row r="3357" spans="1:22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 s="19">
        <f t="shared" si="317"/>
        <v>10.850613425929623</v>
      </c>
    </row>
    <row r="3358" spans="1:22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 s="19">
        <f t="shared" si="317"/>
        <v>30</v>
      </c>
    </row>
    <row r="3359" spans="1:22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 s="19">
        <f t="shared" si="317"/>
        <v>30</v>
      </c>
    </row>
    <row r="3360" spans="1:22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 s="19">
        <f t="shared" si="317"/>
        <v>30.041666666671517</v>
      </c>
    </row>
    <row r="3361" spans="1:22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 s="19">
        <f t="shared" si="317"/>
        <v>45</v>
      </c>
    </row>
    <row r="3362" spans="1:22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 s="19">
        <f t="shared" si="317"/>
        <v>21.583298611112696</v>
      </c>
    </row>
    <row r="3363" spans="1:22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 s="19">
        <f t="shared" si="317"/>
        <v>17.640625</v>
      </c>
    </row>
    <row r="3364" spans="1:22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 s="19">
        <f t="shared" si="317"/>
        <v>14.113229166665406</v>
      </c>
    </row>
    <row r="3365" spans="1:22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 s="19">
        <f t="shared" si="317"/>
        <v>18.89531249999709</v>
      </c>
    </row>
    <row r="3366" spans="1:22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 s="19">
        <f t="shared" si="317"/>
        <v>21.897581018522033</v>
      </c>
    </row>
    <row r="3367" spans="1:22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 s="19">
        <f t="shared" si="317"/>
        <v>30</v>
      </c>
    </row>
    <row r="3368" spans="1:22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 s="19">
        <f t="shared" si="317"/>
        <v>30</v>
      </c>
    </row>
    <row r="3369" spans="1:22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 s="19">
        <f t="shared" si="317"/>
        <v>25</v>
      </c>
    </row>
    <row r="3370" spans="1:22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2014</v>
      </c>
      <c r="V3370" s="19">
        <f t="shared" si="317"/>
        <v>36.008576388885558</v>
      </c>
    </row>
    <row r="3371" spans="1:22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2016</v>
      </c>
      <c r="V3371" s="19">
        <f t="shared" si="317"/>
        <v>60</v>
      </c>
    </row>
    <row r="3372" spans="1:22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 s="19">
        <f t="shared" si="317"/>
        <v>30.999016203699284</v>
      </c>
    </row>
    <row r="3373" spans="1:22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 s="19">
        <f t="shared" si="317"/>
        <v>28</v>
      </c>
    </row>
    <row r="3374" spans="1:22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 s="19">
        <f t="shared" si="317"/>
        <v>20.659537037041446</v>
      </c>
    </row>
    <row r="3375" spans="1:22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 s="19">
        <f t="shared" si="317"/>
        <v>23.812037037045229</v>
      </c>
    </row>
    <row r="3376" spans="1:22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 s="19">
        <f t="shared" si="317"/>
        <v>30</v>
      </c>
    </row>
    <row r="3377" spans="1:22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 s="19">
        <f t="shared" si="317"/>
        <v>12</v>
      </c>
    </row>
    <row r="3378" spans="1:22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 s="19">
        <f t="shared" si="317"/>
        <v>59.958333333328483</v>
      </c>
    </row>
    <row r="3379" spans="1:22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 s="19">
        <f t="shared" si="317"/>
        <v>29.9729282407352</v>
      </c>
    </row>
    <row r="3380" spans="1:22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 s="19">
        <f t="shared" si="317"/>
        <v>24.191828703704232</v>
      </c>
    </row>
    <row r="3381" spans="1:22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 s="19">
        <f t="shared" si="317"/>
        <v>17.444444444437977</v>
      </c>
    </row>
    <row r="3382" spans="1:22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 s="19">
        <f t="shared" si="317"/>
        <v>35.041666666664241</v>
      </c>
    </row>
    <row r="3383" spans="1:22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 s="19">
        <f t="shared" si="317"/>
        <v>29.958333333328483</v>
      </c>
    </row>
    <row r="3384" spans="1:22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 s="19">
        <f t="shared" si="317"/>
        <v>24.526435185187438</v>
      </c>
    </row>
    <row r="3385" spans="1:22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 s="19">
        <f t="shared" si="317"/>
        <v>20</v>
      </c>
    </row>
    <row r="3386" spans="1:22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 s="19">
        <f t="shared" si="317"/>
        <v>37.037407407406135</v>
      </c>
    </row>
    <row r="3387" spans="1:22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 s="19">
        <f t="shared" si="317"/>
        <v>30</v>
      </c>
    </row>
    <row r="3388" spans="1:22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 s="19">
        <f t="shared" si="317"/>
        <v>30</v>
      </c>
    </row>
    <row r="3389" spans="1:22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 s="19">
        <f t="shared" si="317"/>
        <v>40.000000000007276</v>
      </c>
    </row>
    <row r="3390" spans="1:22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 s="19">
        <f t="shared" si="317"/>
        <v>30</v>
      </c>
    </row>
    <row r="3391" spans="1:22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 s="19">
        <f t="shared" si="317"/>
        <v>30</v>
      </c>
    </row>
    <row r="3392" spans="1:22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 s="19">
        <f t="shared" si="317"/>
        <v>15</v>
      </c>
    </row>
    <row r="3393" spans="1:22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 s="19">
        <f t="shared" si="317"/>
        <v>29.390416666668898</v>
      </c>
    </row>
    <row r="3394" spans="1:22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+ROUND(E3394/D3394*100,0)</f>
        <v>100</v>
      </c>
      <c r="P3394">
        <f t="shared" si="313"/>
        <v>41.67</v>
      </c>
      <c r="Q3394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 s="19">
        <f t="shared" si="317"/>
        <v>50</v>
      </c>
    </row>
    <row r="3395" spans="1:22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4">
        <f t="shared" ref="S3395:S3458" si="320">+(((J3395/60)/60)/24+DATE(1970,1,1))</f>
        <v>41923.921643518523</v>
      </c>
      <c r="T3395" s="14">
        <f t="shared" ref="T3395:T3458" si="321">+(((I3395/60)/60)/24+DATE(1970,1,1))</f>
        <v>41949.031944444447</v>
      </c>
      <c r="U3395">
        <f t="shared" ref="U3395:U3458" si="322">+YEAR(S3395)</f>
        <v>2014</v>
      </c>
      <c r="V3395" s="19">
        <f t="shared" ref="V3395:V3458" si="323">+T3395-S3395</f>
        <v>25.110300925924093</v>
      </c>
    </row>
    <row r="3396" spans="1:22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 s="19">
        <f t="shared" si="323"/>
        <v>30</v>
      </c>
    </row>
    <row r="3397" spans="1:22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 s="19">
        <f t="shared" si="323"/>
        <v>14.044629629628616</v>
      </c>
    </row>
    <row r="3398" spans="1:22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 s="19">
        <f t="shared" si="323"/>
        <v>26.719340277784795</v>
      </c>
    </row>
    <row r="3399" spans="1:22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 s="19">
        <f t="shared" si="323"/>
        <v>40.438321759269456</v>
      </c>
    </row>
    <row r="3400" spans="1:22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 s="19">
        <f t="shared" si="323"/>
        <v>22.956296296288201</v>
      </c>
    </row>
    <row r="3401" spans="1:22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 s="19">
        <f t="shared" si="323"/>
        <v>30</v>
      </c>
    </row>
    <row r="3402" spans="1:22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 s="19">
        <f t="shared" si="323"/>
        <v>45</v>
      </c>
    </row>
    <row r="3403" spans="1:22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 s="19">
        <f t="shared" si="323"/>
        <v>30</v>
      </c>
    </row>
    <row r="3404" spans="1:22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 s="19">
        <f t="shared" si="323"/>
        <v>29.486307870371093</v>
      </c>
    </row>
    <row r="3405" spans="1:22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 s="19">
        <f t="shared" si="323"/>
        <v>30</v>
      </c>
    </row>
    <row r="3406" spans="1:22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 s="19">
        <f t="shared" si="323"/>
        <v>20</v>
      </c>
    </row>
    <row r="3407" spans="1:22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 s="19">
        <f t="shared" si="323"/>
        <v>20.982106481475057</v>
      </c>
    </row>
    <row r="3408" spans="1:22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 s="19">
        <f t="shared" si="323"/>
        <v>45</v>
      </c>
    </row>
    <row r="3409" spans="1:22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 s="19">
        <f t="shared" si="323"/>
        <v>30</v>
      </c>
    </row>
    <row r="3410" spans="1:22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 s="19">
        <f t="shared" si="323"/>
        <v>30</v>
      </c>
    </row>
    <row r="3411" spans="1:22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 s="19">
        <f t="shared" si="323"/>
        <v>38.059282407397404</v>
      </c>
    </row>
    <row r="3412" spans="1:22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 s="19">
        <f t="shared" si="323"/>
        <v>27.250115740745969</v>
      </c>
    </row>
    <row r="3413" spans="1:22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 s="19">
        <f t="shared" si="323"/>
        <v>20</v>
      </c>
    </row>
    <row r="3414" spans="1:22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 s="19">
        <f t="shared" si="323"/>
        <v>30</v>
      </c>
    </row>
    <row r="3415" spans="1:22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 s="19">
        <f t="shared" si="323"/>
        <v>9.4745601851827814</v>
      </c>
    </row>
    <row r="3416" spans="1:22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 s="19">
        <f t="shared" si="323"/>
        <v>29.500173611108039</v>
      </c>
    </row>
    <row r="3417" spans="1:22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 s="19">
        <f t="shared" si="323"/>
        <v>10.835000000006403</v>
      </c>
    </row>
    <row r="3418" spans="1:22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 s="19">
        <f t="shared" si="323"/>
        <v>28.358275462960592</v>
      </c>
    </row>
    <row r="3419" spans="1:22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 s="19">
        <f t="shared" si="323"/>
        <v>43.116111111114151</v>
      </c>
    </row>
    <row r="3420" spans="1:22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 s="19">
        <f t="shared" si="323"/>
        <v>30</v>
      </c>
    </row>
    <row r="3421" spans="1:22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 s="19">
        <f t="shared" si="323"/>
        <v>18.074247685181035</v>
      </c>
    </row>
    <row r="3422" spans="1:22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 s="19">
        <f t="shared" si="323"/>
        <v>8.9096990740727051</v>
      </c>
    </row>
    <row r="3423" spans="1:22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 s="19">
        <f t="shared" si="323"/>
        <v>30</v>
      </c>
    </row>
    <row r="3424" spans="1:22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 s="19">
        <f t="shared" si="323"/>
        <v>28.437777777777228</v>
      </c>
    </row>
    <row r="3425" spans="1:22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 s="19">
        <f t="shared" si="323"/>
        <v>30</v>
      </c>
    </row>
    <row r="3426" spans="1:22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 s="19">
        <f t="shared" si="323"/>
        <v>21.614074074081145</v>
      </c>
    </row>
    <row r="3427" spans="1:22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 s="19">
        <f t="shared" si="323"/>
        <v>32</v>
      </c>
    </row>
    <row r="3428" spans="1:22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 s="19">
        <f t="shared" si="323"/>
        <v>19.026585648149194</v>
      </c>
    </row>
    <row r="3429" spans="1:22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 s="19">
        <f t="shared" si="323"/>
        <v>30</v>
      </c>
    </row>
    <row r="3430" spans="1:22" ht="43.5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 s="19">
        <f t="shared" si="323"/>
        <v>24.987881944442051</v>
      </c>
    </row>
    <row r="3431" spans="1:22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 s="19">
        <f t="shared" si="323"/>
        <v>14</v>
      </c>
    </row>
    <row r="3432" spans="1:22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 s="19">
        <f t="shared" si="323"/>
        <v>30</v>
      </c>
    </row>
    <row r="3433" spans="1:22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 s="19">
        <f t="shared" si="323"/>
        <v>30</v>
      </c>
    </row>
    <row r="3434" spans="1:22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 s="19">
        <f t="shared" si="323"/>
        <v>25.335486111114733</v>
      </c>
    </row>
    <row r="3435" spans="1:22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 s="19">
        <f t="shared" si="323"/>
        <v>31.061863425922638</v>
      </c>
    </row>
    <row r="3436" spans="1:22" ht="43.5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 s="19">
        <f t="shared" si="323"/>
        <v>30</v>
      </c>
    </row>
    <row r="3437" spans="1:22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 s="19">
        <f t="shared" si="323"/>
        <v>16.508182870369637</v>
      </c>
    </row>
    <row r="3438" spans="1:22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 s="19">
        <f t="shared" si="323"/>
        <v>21.144525462965248</v>
      </c>
    </row>
    <row r="3439" spans="1:22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 s="19">
        <f t="shared" si="323"/>
        <v>30</v>
      </c>
    </row>
    <row r="3440" spans="1:22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 s="19">
        <f t="shared" si="323"/>
        <v>25.94714120370918</v>
      </c>
    </row>
    <row r="3441" spans="1:22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 s="19">
        <f t="shared" si="323"/>
        <v>13.296412037037953</v>
      </c>
    </row>
    <row r="3442" spans="1:22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 s="19">
        <f t="shared" si="323"/>
        <v>22.554074074076198</v>
      </c>
    </row>
    <row r="3443" spans="1:22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 s="19">
        <f t="shared" si="323"/>
        <v>27.415497685185983</v>
      </c>
    </row>
    <row r="3444" spans="1:22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 s="19">
        <f t="shared" si="323"/>
        <v>30</v>
      </c>
    </row>
    <row r="3445" spans="1:22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 s="19">
        <f t="shared" si="323"/>
        <v>30</v>
      </c>
    </row>
    <row r="3446" spans="1:22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 s="19">
        <f t="shared" si="323"/>
        <v>8.2911342592633446</v>
      </c>
    </row>
    <row r="3447" spans="1:22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 s="19">
        <f t="shared" si="323"/>
        <v>28</v>
      </c>
    </row>
    <row r="3448" spans="1:22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 s="19">
        <f t="shared" si="323"/>
        <v>23.681423611109494</v>
      </c>
    </row>
    <row r="3449" spans="1:22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 s="19">
        <f t="shared" si="323"/>
        <v>44.958333333328483</v>
      </c>
    </row>
    <row r="3450" spans="1:22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 s="19">
        <f t="shared" si="323"/>
        <v>30</v>
      </c>
    </row>
    <row r="3451" spans="1:22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 s="19">
        <f t="shared" si="323"/>
        <v>28.114143518527271</v>
      </c>
    </row>
    <row r="3452" spans="1:22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 s="19">
        <f t="shared" si="323"/>
        <v>59.958333333328483</v>
      </c>
    </row>
    <row r="3453" spans="1:22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 s="19">
        <f t="shared" si="323"/>
        <v>27</v>
      </c>
    </row>
    <row r="3454" spans="1:22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 s="19">
        <f t="shared" si="323"/>
        <v>22.526782407410792</v>
      </c>
    </row>
    <row r="3455" spans="1:22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 s="19">
        <f t="shared" si="323"/>
        <v>60</v>
      </c>
    </row>
    <row r="3456" spans="1:22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 s="19">
        <f t="shared" si="323"/>
        <v>30</v>
      </c>
    </row>
    <row r="3457" spans="1:22" ht="43.5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 s="19">
        <f t="shared" si="323"/>
        <v>30</v>
      </c>
    </row>
    <row r="3458" spans="1:22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+ROUND(E3458/D3458*100,0)</f>
        <v>191</v>
      </c>
      <c r="P3458">
        <f t="shared" si="319"/>
        <v>358.69</v>
      </c>
      <c r="Q3458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 s="19">
        <f t="shared" si="323"/>
        <v>31.085335648152977</v>
      </c>
    </row>
    <row r="3459" spans="1:22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4">
        <f t="shared" ref="S3459:S3522" si="326">+(((J3459/60)/60)/24+DATE(1970,1,1))</f>
        <v>42016.706678240742</v>
      </c>
      <c r="T3459" s="14">
        <f t="shared" ref="T3459:T3522" si="327">+(((I3459/60)/60)/24+DATE(1970,1,1))</f>
        <v>42047.249305555553</v>
      </c>
      <c r="U3459">
        <f t="shared" ref="U3459:U3522" si="328">+YEAR(S3459)</f>
        <v>2015</v>
      </c>
      <c r="V3459" s="19">
        <f t="shared" ref="V3459:V3522" si="329">+T3459-S3459</f>
        <v>30.542627314811398</v>
      </c>
    </row>
    <row r="3460" spans="1:22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 s="19">
        <f t="shared" si="329"/>
        <v>26.982835648152104</v>
      </c>
    </row>
    <row r="3461" spans="1:22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 s="19">
        <f t="shared" si="329"/>
        <v>30</v>
      </c>
    </row>
    <row r="3462" spans="1:22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 s="19">
        <f t="shared" si="329"/>
        <v>14</v>
      </c>
    </row>
    <row r="3463" spans="1:22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 s="19">
        <f t="shared" si="329"/>
        <v>28.492141203707433</v>
      </c>
    </row>
    <row r="3464" spans="1:22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 s="19">
        <f t="shared" si="329"/>
        <v>15.851527777776937</v>
      </c>
    </row>
    <row r="3465" spans="1:22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 s="19">
        <f t="shared" si="329"/>
        <v>41.247164351851097</v>
      </c>
    </row>
    <row r="3466" spans="1:22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 s="19">
        <f t="shared" si="329"/>
        <v>30</v>
      </c>
    </row>
    <row r="3467" spans="1:22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 s="19">
        <f t="shared" si="329"/>
        <v>25.040833333339833</v>
      </c>
    </row>
    <row r="3468" spans="1:22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 s="19">
        <f t="shared" si="329"/>
        <v>59.958333333335759</v>
      </c>
    </row>
    <row r="3469" spans="1:22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 s="19">
        <f t="shared" si="329"/>
        <v>29.958333333343035</v>
      </c>
    </row>
    <row r="3470" spans="1:22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 s="19">
        <f t="shared" si="329"/>
        <v>28.359618055561441</v>
      </c>
    </row>
    <row r="3471" spans="1:22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 s="19">
        <f t="shared" si="329"/>
        <v>30</v>
      </c>
    </row>
    <row r="3472" spans="1:22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 s="19">
        <f t="shared" si="329"/>
        <v>37.879375000004075</v>
      </c>
    </row>
    <row r="3473" spans="1:22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 s="19">
        <f t="shared" si="329"/>
        <v>41.01284722222772</v>
      </c>
    </row>
    <row r="3474" spans="1:22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 s="19">
        <f t="shared" si="329"/>
        <v>21.078807870369928</v>
      </c>
    </row>
    <row r="3475" spans="1:22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 s="19">
        <f t="shared" si="329"/>
        <v>21.017638888886722</v>
      </c>
    </row>
    <row r="3476" spans="1:22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 s="19">
        <f t="shared" si="329"/>
        <v>30</v>
      </c>
    </row>
    <row r="3477" spans="1:22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 s="19">
        <f t="shared" si="329"/>
        <v>27.119166666670935</v>
      </c>
    </row>
    <row r="3478" spans="1:22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 s="19">
        <f t="shared" si="329"/>
        <v>17.845023148147448</v>
      </c>
    </row>
    <row r="3479" spans="1:22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 s="19">
        <f t="shared" si="329"/>
        <v>12.388391203705396</v>
      </c>
    </row>
    <row r="3480" spans="1:22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 s="19">
        <f t="shared" si="329"/>
        <v>25.958078703697538</v>
      </c>
    </row>
    <row r="3481" spans="1:22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 s="19">
        <f t="shared" si="329"/>
        <v>30</v>
      </c>
    </row>
    <row r="3482" spans="1:22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 s="19">
        <f t="shared" si="329"/>
        <v>24.557557870371966</v>
      </c>
    </row>
    <row r="3483" spans="1:22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2014</v>
      </c>
      <c r="V3483" s="19">
        <f t="shared" si="329"/>
        <v>17</v>
      </c>
    </row>
    <row r="3484" spans="1:22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 s="19">
        <f t="shared" si="329"/>
        <v>30</v>
      </c>
    </row>
    <row r="3485" spans="1:22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 s="19">
        <f t="shared" si="329"/>
        <v>30</v>
      </c>
    </row>
    <row r="3486" spans="1:22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 s="19">
        <f t="shared" si="329"/>
        <v>30</v>
      </c>
    </row>
    <row r="3487" spans="1:22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 s="19">
        <f t="shared" si="329"/>
        <v>30</v>
      </c>
    </row>
    <row r="3488" spans="1:22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 s="19">
        <f t="shared" si="329"/>
        <v>31.415960648155306</v>
      </c>
    </row>
    <row r="3489" spans="1:22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 s="19">
        <f t="shared" si="329"/>
        <v>30</v>
      </c>
    </row>
    <row r="3490" spans="1:22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 s="19">
        <f t="shared" si="329"/>
        <v>23.898611111115315</v>
      </c>
    </row>
    <row r="3491" spans="1:22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 s="19">
        <f t="shared" si="329"/>
        <v>30.239224537035625</v>
      </c>
    </row>
    <row r="3492" spans="1:22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 s="19">
        <f t="shared" si="329"/>
        <v>30</v>
      </c>
    </row>
    <row r="3493" spans="1:22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 s="19">
        <f t="shared" si="329"/>
        <v>21</v>
      </c>
    </row>
    <row r="3494" spans="1:22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 s="19">
        <f t="shared" si="329"/>
        <v>35</v>
      </c>
    </row>
    <row r="3495" spans="1:22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 s="19">
        <f t="shared" si="329"/>
        <v>19.349814814813726</v>
      </c>
    </row>
    <row r="3496" spans="1:22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 s="19">
        <f t="shared" si="329"/>
        <v>11.035011574072996</v>
      </c>
    </row>
    <row r="3497" spans="1:22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 s="19">
        <f t="shared" si="329"/>
        <v>28.957997685181908</v>
      </c>
    </row>
    <row r="3498" spans="1:22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 s="19">
        <f t="shared" si="329"/>
        <v>40</v>
      </c>
    </row>
    <row r="3499" spans="1:22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 s="19">
        <f t="shared" si="329"/>
        <v>12.174722222232958</v>
      </c>
    </row>
    <row r="3500" spans="1:22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 s="19">
        <f t="shared" si="329"/>
        <v>59.746944444443216</v>
      </c>
    </row>
    <row r="3501" spans="1:22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 s="19">
        <f t="shared" si="329"/>
        <v>54.254803240743058</v>
      </c>
    </row>
    <row r="3502" spans="1:22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 s="19">
        <f t="shared" si="329"/>
        <v>16.288217592598812</v>
      </c>
    </row>
    <row r="3503" spans="1:22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 s="19">
        <f t="shared" si="329"/>
        <v>25</v>
      </c>
    </row>
    <row r="3504" spans="1:22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 s="19">
        <f t="shared" si="329"/>
        <v>14.326574074075324</v>
      </c>
    </row>
    <row r="3505" spans="1:22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 s="19">
        <f t="shared" si="329"/>
        <v>30</v>
      </c>
    </row>
    <row r="3506" spans="1:22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 s="19">
        <f t="shared" si="329"/>
        <v>30.041666666664241</v>
      </c>
    </row>
    <row r="3507" spans="1:22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 s="19">
        <f t="shared" si="329"/>
        <v>11.230960648143082</v>
      </c>
    </row>
    <row r="3508" spans="1:22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 s="19">
        <f t="shared" si="329"/>
        <v>45</v>
      </c>
    </row>
    <row r="3509" spans="1:22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 s="19">
        <f t="shared" si="329"/>
        <v>30</v>
      </c>
    </row>
    <row r="3510" spans="1:22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 s="19">
        <f t="shared" si="329"/>
        <v>23.145219907411956</v>
      </c>
    </row>
    <row r="3511" spans="1:22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 s="19">
        <f t="shared" si="329"/>
        <v>13.345300925924676</v>
      </c>
    </row>
    <row r="3512" spans="1:22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 s="19">
        <f t="shared" si="329"/>
        <v>20</v>
      </c>
    </row>
    <row r="3513" spans="1:22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 s="19">
        <f t="shared" si="329"/>
        <v>22.89704861111386</v>
      </c>
    </row>
    <row r="3514" spans="1:22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 s="19">
        <f t="shared" si="329"/>
        <v>59.958333333335759</v>
      </c>
    </row>
    <row r="3515" spans="1:22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 s="19">
        <f t="shared" si="329"/>
        <v>13.111435185186565</v>
      </c>
    </row>
    <row r="3516" spans="1:22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 s="19">
        <f t="shared" si="329"/>
        <v>16.360972222224518</v>
      </c>
    </row>
    <row r="3517" spans="1:22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 s="19">
        <f t="shared" si="329"/>
        <v>30</v>
      </c>
    </row>
    <row r="3518" spans="1:22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 s="19">
        <f t="shared" si="329"/>
        <v>34.114930555559113</v>
      </c>
    </row>
    <row r="3519" spans="1:22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 s="19">
        <f t="shared" si="329"/>
        <v>29.640810185184819</v>
      </c>
    </row>
    <row r="3520" spans="1:22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 s="19">
        <f t="shared" si="329"/>
        <v>20.814363425924967</v>
      </c>
    </row>
    <row r="3521" spans="1:22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 s="19">
        <f t="shared" si="329"/>
        <v>30</v>
      </c>
    </row>
    <row r="3522" spans="1:22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+ROUND(E3522/D3522*100,0)</f>
        <v>101</v>
      </c>
      <c r="P3522">
        <f t="shared" si="325"/>
        <v>95.95</v>
      </c>
      <c r="Q3522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 s="19">
        <f t="shared" si="329"/>
        <v>25.750092592585133</v>
      </c>
    </row>
    <row r="3523" spans="1:22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4">
        <f t="shared" ref="S3523:S3586" si="332">+(((J3523/60)/60)/24+DATE(1970,1,1))</f>
        <v>41881.361342592594</v>
      </c>
      <c r="T3523" s="14">
        <f t="shared" ref="T3523:T3586" si="333">+(((I3523/60)/60)/24+DATE(1970,1,1))</f>
        <v>41911.361342592594</v>
      </c>
      <c r="U3523">
        <f t="shared" ref="U3523:U3586" si="334">+YEAR(S3523)</f>
        <v>2014</v>
      </c>
      <c r="V3523" s="19">
        <f t="shared" ref="V3523:V3586" si="335">+T3523-S3523</f>
        <v>30</v>
      </c>
    </row>
    <row r="3524" spans="1:22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 s="19">
        <f t="shared" si="335"/>
        <v>27.630949074082309</v>
      </c>
    </row>
    <row r="3525" spans="1:22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 s="19">
        <f t="shared" si="335"/>
        <v>57.560787037029513</v>
      </c>
    </row>
    <row r="3526" spans="1:22" ht="43.5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 s="19">
        <f t="shared" si="335"/>
        <v>14.403090277774027</v>
      </c>
    </row>
    <row r="3527" spans="1:22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 s="19">
        <f t="shared" si="335"/>
        <v>10.970995370371384</v>
      </c>
    </row>
    <row r="3528" spans="1:22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 s="19">
        <f t="shared" si="335"/>
        <v>27.913993055553874</v>
      </c>
    </row>
    <row r="3529" spans="1:22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 s="19">
        <f t="shared" si="335"/>
        <v>29.142766203702195</v>
      </c>
    </row>
    <row r="3530" spans="1:22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2016</v>
      </c>
      <c r="V3530" s="19">
        <f t="shared" si="335"/>
        <v>20</v>
      </c>
    </row>
    <row r="3531" spans="1:22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 s="19">
        <f t="shared" si="335"/>
        <v>20.279884259260143</v>
      </c>
    </row>
    <row r="3532" spans="1:22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 s="19">
        <f t="shared" si="335"/>
        <v>28.209988425922347</v>
      </c>
    </row>
    <row r="3533" spans="1:22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 s="19">
        <f t="shared" si="335"/>
        <v>30</v>
      </c>
    </row>
    <row r="3534" spans="1:22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 s="19">
        <f t="shared" si="335"/>
        <v>15.56612268518802</v>
      </c>
    </row>
    <row r="3535" spans="1:22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 s="19">
        <f t="shared" si="335"/>
        <v>30.041666666656965</v>
      </c>
    </row>
    <row r="3536" spans="1:22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 s="19">
        <f t="shared" si="335"/>
        <v>35</v>
      </c>
    </row>
    <row r="3537" spans="1:22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 s="19">
        <f t="shared" si="335"/>
        <v>31.109837962969323</v>
      </c>
    </row>
    <row r="3538" spans="1:22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 s="19">
        <f t="shared" si="335"/>
        <v>29.772164351845277</v>
      </c>
    </row>
    <row r="3539" spans="1:22" ht="43.5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 s="19">
        <f t="shared" si="335"/>
        <v>36.978287037039991</v>
      </c>
    </row>
    <row r="3540" spans="1:22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 s="19">
        <f t="shared" si="335"/>
        <v>28</v>
      </c>
    </row>
    <row r="3541" spans="1:22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 s="19">
        <f t="shared" si="335"/>
        <v>21</v>
      </c>
    </row>
    <row r="3542" spans="1:22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 s="19">
        <f t="shared" si="335"/>
        <v>30</v>
      </c>
    </row>
    <row r="3543" spans="1:22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 s="19">
        <f t="shared" si="335"/>
        <v>25</v>
      </c>
    </row>
    <row r="3544" spans="1:22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 s="19">
        <f t="shared" si="335"/>
        <v>60</v>
      </c>
    </row>
    <row r="3545" spans="1:22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 s="19">
        <f t="shared" si="335"/>
        <v>30</v>
      </c>
    </row>
    <row r="3546" spans="1:22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 s="19">
        <f t="shared" si="335"/>
        <v>30</v>
      </c>
    </row>
    <row r="3547" spans="1:22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 s="19">
        <f t="shared" si="335"/>
        <v>30</v>
      </c>
    </row>
    <row r="3548" spans="1:22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 s="19">
        <f t="shared" si="335"/>
        <v>21.505277777781885</v>
      </c>
    </row>
    <row r="3549" spans="1:22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 s="19">
        <f t="shared" si="335"/>
        <v>24.08725694444729</v>
      </c>
    </row>
    <row r="3550" spans="1:22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 s="19">
        <f t="shared" si="335"/>
        <v>22.099375000005239</v>
      </c>
    </row>
    <row r="3551" spans="1:22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 s="19">
        <f t="shared" si="335"/>
        <v>28</v>
      </c>
    </row>
    <row r="3552" spans="1:22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 s="19">
        <f t="shared" si="335"/>
        <v>30</v>
      </c>
    </row>
    <row r="3553" spans="1:22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 s="19">
        <f t="shared" si="335"/>
        <v>28.405671296299261</v>
      </c>
    </row>
    <row r="3554" spans="1:22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 s="19">
        <f t="shared" si="335"/>
        <v>30</v>
      </c>
    </row>
    <row r="3555" spans="1:22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 s="19">
        <f t="shared" si="335"/>
        <v>31.971296296294895</v>
      </c>
    </row>
    <row r="3556" spans="1:22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 s="19">
        <f t="shared" si="335"/>
        <v>30.657881944440305</v>
      </c>
    </row>
    <row r="3557" spans="1:22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 s="19">
        <f t="shared" si="335"/>
        <v>30.041666666656965</v>
      </c>
    </row>
    <row r="3558" spans="1:22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 s="19">
        <f t="shared" si="335"/>
        <v>60</v>
      </c>
    </row>
    <row r="3559" spans="1:22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 s="19">
        <f t="shared" si="335"/>
        <v>34</v>
      </c>
    </row>
    <row r="3560" spans="1:22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 s="19">
        <f t="shared" si="335"/>
        <v>42.058159722218988</v>
      </c>
    </row>
    <row r="3561" spans="1:22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 s="19">
        <f t="shared" si="335"/>
        <v>22.277453703703941</v>
      </c>
    </row>
    <row r="3562" spans="1:22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 s="19">
        <f t="shared" si="335"/>
        <v>35.224930555545143</v>
      </c>
    </row>
    <row r="3563" spans="1:22" ht="101.5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 s="19">
        <f t="shared" si="335"/>
        <v>18.094699074063101</v>
      </c>
    </row>
    <row r="3564" spans="1:22" ht="43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 s="19">
        <f t="shared" si="335"/>
        <v>9.1547800925982301</v>
      </c>
    </row>
    <row r="3565" spans="1:22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 s="19">
        <f t="shared" si="335"/>
        <v>28.119722222225391</v>
      </c>
    </row>
    <row r="3566" spans="1:22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 s="19">
        <f t="shared" si="335"/>
        <v>46.043414351850515</v>
      </c>
    </row>
    <row r="3567" spans="1:22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 s="19">
        <f t="shared" si="335"/>
        <v>30</v>
      </c>
    </row>
    <row r="3568" spans="1:22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2014</v>
      </c>
      <c r="V3568" s="19">
        <f t="shared" si="335"/>
        <v>30</v>
      </c>
    </row>
    <row r="3569" spans="1:22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 s="19">
        <f t="shared" si="335"/>
        <v>30</v>
      </c>
    </row>
    <row r="3570" spans="1:22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 s="19">
        <f t="shared" si="335"/>
        <v>30</v>
      </c>
    </row>
    <row r="3571" spans="1:22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2014</v>
      </c>
      <c r="V3571" s="19">
        <f t="shared" si="335"/>
        <v>30</v>
      </c>
    </row>
    <row r="3572" spans="1:22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 s="19">
        <f t="shared" si="335"/>
        <v>27.959687499998836</v>
      </c>
    </row>
    <row r="3573" spans="1:22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 s="19">
        <f t="shared" si="335"/>
        <v>30</v>
      </c>
    </row>
    <row r="3574" spans="1:22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 s="19">
        <f t="shared" si="335"/>
        <v>30</v>
      </c>
    </row>
    <row r="3575" spans="1:22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 s="19">
        <f t="shared" si="335"/>
        <v>30.041666666664241</v>
      </c>
    </row>
    <row r="3576" spans="1:22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 s="19">
        <f t="shared" si="335"/>
        <v>30.041666666664241</v>
      </c>
    </row>
    <row r="3577" spans="1:22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 s="19">
        <f t="shared" si="335"/>
        <v>31.382094907414285</v>
      </c>
    </row>
    <row r="3578" spans="1:22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 s="19">
        <f t="shared" si="335"/>
        <v>60.041666666671517</v>
      </c>
    </row>
    <row r="3579" spans="1:22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 s="19">
        <f t="shared" si="335"/>
        <v>26.482604166667443</v>
      </c>
    </row>
    <row r="3580" spans="1:22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 s="19">
        <f t="shared" si="335"/>
        <v>30</v>
      </c>
    </row>
    <row r="3581" spans="1:22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 s="19">
        <f t="shared" si="335"/>
        <v>29.958333333328483</v>
      </c>
    </row>
    <row r="3582" spans="1:22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 s="19">
        <f t="shared" si="335"/>
        <v>38.031458333331102</v>
      </c>
    </row>
    <row r="3583" spans="1:22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 s="19">
        <f t="shared" si="335"/>
        <v>14</v>
      </c>
    </row>
    <row r="3584" spans="1:22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 s="19">
        <f t="shared" si="335"/>
        <v>14</v>
      </c>
    </row>
    <row r="3585" spans="1:22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 s="19">
        <f t="shared" si="335"/>
        <v>59.958333333335759</v>
      </c>
    </row>
    <row r="3586" spans="1:22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+ROUND(E3586/D3586*100,0)</f>
        <v>116</v>
      </c>
      <c r="P3586">
        <f t="shared" si="331"/>
        <v>30.94</v>
      </c>
      <c r="Q3586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 s="19">
        <f t="shared" si="335"/>
        <v>30</v>
      </c>
    </row>
    <row r="3587" spans="1:22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4">
        <f t="shared" ref="S3587:S3650" si="338">+(((J3587/60)/60)/24+DATE(1970,1,1))</f>
        <v>41964.716319444444</v>
      </c>
      <c r="T3587" s="14">
        <f t="shared" ref="T3587:T3650" si="339">+(((I3587/60)/60)/24+DATE(1970,1,1))</f>
        <v>41994.716319444444</v>
      </c>
      <c r="U3587">
        <f t="shared" ref="U3587:U3650" si="340">+YEAR(S3587)</f>
        <v>2014</v>
      </c>
      <c r="V3587" s="19">
        <f t="shared" ref="V3587:V3650" si="341">+T3587-S3587</f>
        <v>30</v>
      </c>
    </row>
    <row r="3588" spans="1:22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 s="19">
        <f t="shared" si="341"/>
        <v>60</v>
      </c>
    </row>
    <row r="3589" spans="1:22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 s="19">
        <f t="shared" si="341"/>
        <v>45.251689814816928</v>
      </c>
    </row>
    <row r="3590" spans="1:22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 s="19">
        <f t="shared" si="341"/>
        <v>22.129513888881775</v>
      </c>
    </row>
    <row r="3591" spans="1:22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 s="19">
        <f t="shared" si="341"/>
        <v>25</v>
      </c>
    </row>
    <row r="3592" spans="1:22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 s="19">
        <f t="shared" si="341"/>
        <v>30</v>
      </c>
    </row>
    <row r="3593" spans="1:22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2014</v>
      </c>
      <c r="V3593" s="19">
        <f t="shared" si="341"/>
        <v>24.25921296296292</v>
      </c>
    </row>
    <row r="3594" spans="1:22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2014</v>
      </c>
      <c r="V3594" s="19">
        <f t="shared" si="341"/>
        <v>57.377696759263927</v>
      </c>
    </row>
    <row r="3595" spans="1:22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2014</v>
      </c>
      <c r="V3595" s="19">
        <f t="shared" si="341"/>
        <v>34.95278935184615</v>
      </c>
    </row>
    <row r="3596" spans="1:22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 s="19">
        <f t="shared" si="341"/>
        <v>25</v>
      </c>
    </row>
    <row r="3597" spans="1:22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 s="19">
        <f t="shared" si="341"/>
        <v>26.282604166670353</v>
      </c>
    </row>
    <row r="3598" spans="1:22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 s="19">
        <f t="shared" si="341"/>
        <v>21</v>
      </c>
    </row>
    <row r="3599" spans="1:22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 s="19">
        <f t="shared" si="341"/>
        <v>14.663773148145992</v>
      </c>
    </row>
    <row r="3600" spans="1:22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 s="19">
        <f t="shared" si="341"/>
        <v>18.408773148148612</v>
      </c>
    </row>
    <row r="3601" spans="1:22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 s="19">
        <f t="shared" si="341"/>
        <v>25.205127314809943</v>
      </c>
    </row>
    <row r="3602" spans="1:22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 s="19">
        <f t="shared" si="341"/>
        <v>28</v>
      </c>
    </row>
    <row r="3603" spans="1:22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2014</v>
      </c>
      <c r="V3603" s="19">
        <f t="shared" si="341"/>
        <v>30</v>
      </c>
    </row>
    <row r="3604" spans="1:22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 s="19">
        <f t="shared" si="341"/>
        <v>60</v>
      </c>
    </row>
    <row r="3605" spans="1:22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 s="19">
        <f t="shared" si="341"/>
        <v>30.041666666671517</v>
      </c>
    </row>
    <row r="3606" spans="1:22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 s="19">
        <f t="shared" si="341"/>
        <v>6.2752777777786832</v>
      </c>
    </row>
    <row r="3607" spans="1:22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 s="19">
        <f t="shared" si="341"/>
        <v>30</v>
      </c>
    </row>
    <row r="3608" spans="1:22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 s="19">
        <f t="shared" si="341"/>
        <v>30</v>
      </c>
    </row>
    <row r="3609" spans="1:22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 s="19">
        <f t="shared" si="341"/>
        <v>14.036087962958845</v>
      </c>
    </row>
    <row r="3610" spans="1:22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 s="19">
        <f t="shared" si="341"/>
        <v>31.873958333322662</v>
      </c>
    </row>
    <row r="3611" spans="1:22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 s="19">
        <f t="shared" si="341"/>
        <v>29.958333333343035</v>
      </c>
    </row>
    <row r="3612" spans="1:22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 s="19">
        <f t="shared" si="341"/>
        <v>30</v>
      </c>
    </row>
    <row r="3613" spans="1:22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 s="19">
        <f t="shared" si="341"/>
        <v>30</v>
      </c>
    </row>
    <row r="3614" spans="1:22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 s="19">
        <f t="shared" si="341"/>
        <v>10</v>
      </c>
    </row>
    <row r="3615" spans="1:22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 s="19">
        <f t="shared" si="341"/>
        <v>30</v>
      </c>
    </row>
    <row r="3616" spans="1:22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 s="19">
        <f t="shared" si="341"/>
        <v>30</v>
      </c>
    </row>
    <row r="3617" spans="1:22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 s="19">
        <f t="shared" si="341"/>
        <v>30</v>
      </c>
    </row>
    <row r="3618" spans="1:22" ht="43.5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 s="19">
        <f t="shared" si="341"/>
        <v>29.958333333335759</v>
      </c>
    </row>
    <row r="3619" spans="1:22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 s="19">
        <f t="shared" si="341"/>
        <v>14.38971064814541</v>
      </c>
    </row>
    <row r="3620" spans="1:22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 s="19">
        <f t="shared" si="341"/>
        <v>30</v>
      </c>
    </row>
    <row r="3621" spans="1:22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 s="19">
        <f t="shared" si="341"/>
        <v>32.784421296295477</v>
      </c>
    </row>
    <row r="3622" spans="1:22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 s="19">
        <f t="shared" si="341"/>
        <v>30.228460648155306</v>
      </c>
    </row>
    <row r="3623" spans="1:22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 s="19">
        <f t="shared" si="341"/>
        <v>23.93930555555562</v>
      </c>
    </row>
    <row r="3624" spans="1:22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 s="19">
        <f t="shared" si="341"/>
        <v>32.91908564815094</v>
      </c>
    </row>
    <row r="3625" spans="1:22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 s="19">
        <f t="shared" si="341"/>
        <v>17.554745370369346</v>
      </c>
    </row>
    <row r="3626" spans="1:22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 s="19">
        <f t="shared" si="341"/>
        <v>60</v>
      </c>
    </row>
    <row r="3627" spans="1:22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 s="19">
        <f t="shared" si="341"/>
        <v>30</v>
      </c>
    </row>
    <row r="3628" spans="1:22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 s="19">
        <f t="shared" si="341"/>
        <v>21</v>
      </c>
    </row>
    <row r="3629" spans="1:22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 s="19">
        <f t="shared" si="341"/>
        <v>50.424224537040573</v>
      </c>
    </row>
    <row r="3630" spans="1:22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 s="19">
        <f t="shared" si="341"/>
        <v>60.041666666671517</v>
      </c>
    </row>
    <row r="3631" spans="1:22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 s="19">
        <f t="shared" si="341"/>
        <v>58.613842592589208</v>
      </c>
    </row>
    <row r="3632" spans="1:22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 s="19">
        <f t="shared" si="341"/>
        <v>30.041666666671517</v>
      </c>
    </row>
    <row r="3633" spans="1:22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 s="19">
        <f t="shared" si="341"/>
        <v>24.412534722228884</v>
      </c>
    </row>
    <row r="3634" spans="1:22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 s="19">
        <f t="shared" si="341"/>
        <v>20</v>
      </c>
    </row>
    <row r="3635" spans="1:22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 s="19">
        <f t="shared" si="341"/>
        <v>43.418206018526689</v>
      </c>
    </row>
    <row r="3636" spans="1:22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2016</v>
      </c>
      <c r="V3636" s="19">
        <f t="shared" si="341"/>
        <v>47.999606481484079</v>
      </c>
    </row>
    <row r="3637" spans="1:22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 s="19">
        <f t="shared" si="341"/>
        <v>30</v>
      </c>
    </row>
    <row r="3638" spans="1:22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 s="19">
        <f t="shared" si="341"/>
        <v>35</v>
      </c>
    </row>
    <row r="3639" spans="1:22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2014</v>
      </c>
      <c r="V3639" s="19">
        <f t="shared" si="341"/>
        <v>30</v>
      </c>
    </row>
    <row r="3640" spans="1:22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 s="19">
        <f t="shared" si="341"/>
        <v>59.958333333328483</v>
      </c>
    </row>
    <row r="3641" spans="1:22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 s="19">
        <f t="shared" si="341"/>
        <v>59.955486111110076</v>
      </c>
    </row>
    <row r="3642" spans="1:22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 s="19">
        <f t="shared" si="341"/>
        <v>30</v>
      </c>
    </row>
    <row r="3643" spans="1:22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 s="19">
        <f t="shared" si="341"/>
        <v>17.581261574072414</v>
      </c>
    </row>
    <row r="3644" spans="1:22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 s="19">
        <f t="shared" si="341"/>
        <v>40.892048611101927</v>
      </c>
    </row>
    <row r="3645" spans="1:22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 s="19">
        <f t="shared" si="341"/>
        <v>40.041666666664241</v>
      </c>
    </row>
    <row r="3646" spans="1:22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 s="19">
        <f t="shared" si="341"/>
        <v>27.965891203704814</v>
      </c>
    </row>
    <row r="3647" spans="1:22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 s="19">
        <f t="shared" si="341"/>
        <v>30.041666666671517</v>
      </c>
    </row>
    <row r="3648" spans="1:22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 s="19">
        <f t="shared" si="341"/>
        <v>31.557847222225973</v>
      </c>
    </row>
    <row r="3649" spans="1:22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 s="19">
        <f t="shared" si="341"/>
        <v>45</v>
      </c>
    </row>
    <row r="3650" spans="1:22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+ROUND(E3650/D3650*100,0)</f>
        <v>100</v>
      </c>
      <c r="P3650">
        <f t="shared" si="337"/>
        <v>550.04</v>
      </c>
      <c r="Q365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 s="19">
        <f t="shared" si="341"/>
        <v>30</v>
      </c>
    </row>
    <row r="3651" spans="1:22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4">
        <f t="shared" ref="S3651:S3714" si="344">+(((J3651/60)/60)/24+DATE(1970,1,1))</f>
        <v>41780.712893518517</v>
      </c>
      <c r="T3651" s="14">
        <f t="shared" ref="T3651:T3714" si="345">+(((I3651/60)/60)/24+DATE(1970,1,1))</f>
        <v>41806.712893518517</v>
      </c>
      <c r="U3651">
        <f t="shared" ref="U3651:U3714" si="346">+YEAR(S3651)</f>
        <v>2014</v>
      </c>
      <c r="V3651" s="19">
        <f t="shared" ref="V3651:V3714" si="347">+T3651-S3651</f>
        <v>26</v>
      </c>
    </row>
    <row r="3652" spans="1:22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 s="19">
        <f t="shared" si="347"/>
        <v>21</v>
      </c>
    </row>
    <row r="3653" spans="1:22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 s="19">
        <f t="shared" si="347"/>
        <v>33.01965277778072</v>
      </c>
    </row>
    <row r="3654" spans="1:22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 s="19">
        <f t="shared" si="347"/>
        <v>10.521273148151522</v>
      </c>
    </row>
    <row r="3655" spans="1:22" ht="43.5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 s="19">
        <f t="shared" si="347"/>
        <v>30</v>
      </c>
    </row>
    <row r="3656" spans="1:22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 s="19">
        <f t="shared" si="347"/>
        <v>23.291828703702777</v>
      </c>
    </row>
    <row r="3657" spans="1:22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 s="19">
        <f t="shared" si="347"/>
        <v>29.487754629633855</v>
      </c>
    </row>
    <row r="3658" spans="1:22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 s="19">
        <f t="shared" si="347"/>
        <v>30.047499999993306</v>
      </c>
    </row>
    <row r="3659" spans="1:22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 s="19">
        <f t="shared" si="347"/>
        <v>23.274317129624251</v>
      </c>
    </row>
    <row r="3660" spans="1:22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 s="19">
        <f t="shared" si="347"/>
        <v>46.30740740741021</v>
      </c>
    </row>
    <row r="3661" spans="1:22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 s="19">
        <f t="shared" si="347"/>
        <v>27.33321759258979</v>
      </c>
    </row>
    <row r="3662" spans="1:22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 s="19">
        <f t="shared" si="347"/>
        <v>25</v>
      </c>
    </row>
    <row r="3663" spans="1:22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 s="19">
        <f t="shared" si="347"/>
        <v>22.270000000004075</v>
      </c>
    </row>
    <row r="3664" spans="1:22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 s="19">
        <f t="shared" si="347"/>
        <v>29.958333333328483</v>
      </c>
    </row>
    <row r="3665" spans="1:22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 s="19">
        <f t="shared" si="347"/>
        <v>60.041666666671517</v>
      </c>
    </row>
    <row r="3666" spans="1:22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 s="19">
        <f t="shared" si="347"/>
        <v>14</v>
      </c>
    </row>
    <row r="3667" spans="1:22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 s="19">
        <f t="shared" si="347"/>
        <v>11.021041666666861</v>
      </c>
    </row>
    <row r="3668" spans="1:22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 s="19">
        <f t="shared" si="347"/>
        <v>21.386782407404098</v>
      </c>
    </row>
    <row r="3669" spans="1:22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 s="19">
        <f t="shared" si="347"/>
        <v>30</v>
      </c>
    </row>
    <row r="3670" spans="1:22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 s="19">
        <f t="shared" si="347"/>
        <v>23.216759259259561</v>
      </c>
    </row>
    <row r="3671" spans="1:22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 s="19">
        <f t="shared" si="347"/>
        <v>30</v>
      </c>
    </row>
    <row r="3672" spans="1:22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 s="19">
        <f t="shared" si="347"/>
        <v>13.444317129629781</v>
      </c>
    </row>
    <row r="3673" spans="1:22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 s="19">
        <f t="shared" si="347"/>
        <v>20.537881944444962</v>
      </c>
    </row>
    <row r="3674" spans="1:22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 s="19">
        <f t="shared" si="347"/>
        <v>30</v>
      </c>
    </row>
    <row r="3675" spans="1:22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 s="19">
        <f t="shared" si="347"/>
        <v>34.241006944444962</v>
      </c>
    </row>
    <row r="3676" spans="1:22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 s="19">
        <f t="shared" si="347"/>
        <v>60</v>
      </c>
    </row>
    <row r="3677" spans="1:22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 s="19">
        <f t="shared" si="347"/>
        <v>12.361319444440596</v>
      </c>
    </row>
    <row r="3678" spans="1:22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 s="19">
        <f t="shared" si="347"/>
        <v>18</v>
      </c>
    </row>
    <row r="3679" spans="1:22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 s="19">
        <f t="shared" si="347"/>
        <v>20.591689814820711</v>
      </c>
    </row>
    <row r="3680" spans="1:22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 s="19">
        <f t="shared" si="347"/>
        <v>35</v>
      </c>
    </row>
    <row r="3681" spans="1:22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 s="19">
        <f t="shared" si="347"/>
        <v>34.446284722223936</v>
      </c>
    </row>
    <row r="3682" spans="1:22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 s="19">
        <f t="shared" si="347"/>
        <v>21</v>
      </c>
    </row>
    <row r="3683" spans="1:22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 s="19">
        <f t="shared" si="347"/>
        <v>10</v>
      </c>
    </row>
    <row r="3684" spans="1:22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 s="19">
        <f t="shared" si="347"/>
        <v>33.605578703703941</v>
      </c>
    </row>
    <row r="3685" spans="1:22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 s="19">
        <f t="shared" si="347"/>
        <v>30</v>
      </c>
    </row>
    <row r="3686" spans="1:22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 s="19">
        <f t="shared" si="347"/>
        <v>30</v>
      </c>
    </row>
    <row r="3687" spans="1:22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 s="19">
        <f t="shared" si="347"/>
        <v>25.281724537038826</v>
      </c>
    </row>
    <row r="3688" spans="1:22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 s="19">
        <f t="shared" si="347"/>
        <v>14.503240740741603</v>
      </c>
    </row>
    <row r="3689" spans="1:22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 s="19">
        <f t="shared" si="347"/>
        <v>30</v>
      </c>
    </row>
    <row r="3690" spans="1:22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 s="19">
        <f t="shared" si="347"/>
        <v>30</v>
      </c>
    </row>
    <row r="3691" spans="1:22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 s="19">
        <f t="shared" si="347"/>
        <v>29.107187500005239</v>
      </c>
    </row>
    <row r="3692" spans="1:22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 s="19">
        <f t="shared" si="347"/>
        <v>30.041666666664241</v>
      </c>
    </row>
    <row r="3693" spans="1:22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 s="19">
        <f t="shared" si="347"/>
        <v>44.507071759260725</v>
      </c>
    </row>
    <row r="3694" spans="1:22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 s="19">
        <f t="shared" si="347"/>
        <v>9.0349652777804295</v>
      </c>
    </row>
    <row r="3695" spans="1:22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 s="19">
        <f t="shared" si="347"/>
        <v>29.746192129634437</v>
      </c>
    </row>
    <row r="3696" spans="1:22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 s="19">
        <f t="shared" si="347"/>
        <v>36.949456018512137</v>
      </c>
    </row>
    <row r="3697" spans="1:22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2014</v>
      </c>
      <c r="V3697" s="19">
        <f t="shared" si="347"/>
        <v>20</v>
      </c>
    </row>
    <row r="3698" spans="1:22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2014</v>
      </c>
      <c r="V3698" s="19">
        <f t="shared" si="347"/>
        <v>60</v>
      </c>
    </row>
    <row r="3699" spans="1:22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 s="19">
        <f t="shared" si="347"/>
        <v>21</v>
      </c>
    </row>
    <row r="3700" spans="1:22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 s="19">
        <f t="shared" si="347"/>
        <v>30</v>
      </c>
    </row>
    <row r="3701" spans="1:22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 s="19">
        <f t="shared" si="347"/>
        <v>30</v>
      </c>
    </row>
    <row r="3702" spans="1:22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 s="19">
        <f t="shared" si="347"/>
        <v>30.081018518518249</v>
      </c>
    </row>
    <row r="3703" spans="1:22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 s="19">
        <f t="shared" si="347"/>
        <v>30</v>
      </c>
    </row>
    <row r="3704" spans="1:22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 s="19">
        <f t="shared" si="347"/>
        <v>37.419629629628616</v>
      </c>
    </row>
    <row r="3705" spans="1:22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 s="19">
        <f t="shared" si="347"/>
        <v>38.786481481482042</v>
      </c>
    </row>
    <row r="3706" spans="1:22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 s="19">
        <f t="shared" si="347"/>
        <v>60</v>
      </c>
    </row>
    <row r="3707" spans="1:22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 s="19">
        <f t="shared" si="347"/>
        <v>21.207013888888469</v>
      </c>
    </row>
    <row r="3708" spans="1:22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 s="19">
        <f t="shared" si="347"/>
        <v>15</v>
      </c>
    </row>
    <row r="3709" spans="1:22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 s="19">
        <f t="shared" si="347"/>
        <v>21.178032407406135</v>
      </c>
    </row>
    <row r="3710" spans="1:22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 s="19">
        <f t="shared" si="347"/>
        <v>14</v>
      </c>
    </row>
    <row r="3711" spans="1:22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 s="19">
        <f t="shared" si="347"/>
        <v>30</v>
      </c>
    </row>
    <row r="3712" spans="1:22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 s="19">
        <f t="shared" si="347"/>
        <v>25</v>
      </c>
    </row>
    <row r="3713" spans="1:22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 s="19">
        <f t="shared" si="347"/>
        <v>25.942442129628034</v>
      </c>
    </row>
    <row r="3714" spans="1:22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+ROUND(E3714/D3714*100,0)</f>
        <v>154</v>
      </c>
      <c r="P3714">
        <f t="shared" si="343"/>
        <v>110.87</v>
      </c>
      <c r="Q3714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 s="19">
        <f t="shared" si="347"/>
        <v>21.118900462963211</v>
      </c>
    </row>
    <row r="3715" spans="1:22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4">
        <f t="shared" ref="S3715:S3778" si="350">+(((J3715/60)/60)/24+DATE(1970,1,1))</f>
        <v>42505.738032407404</v>
      </c>
      <c r="T3715" s="14">
        <f t="shared" ref="T3715:T3778" si="351">+(((I3715/60)/60)/24+DATE(1970,1,1))</f>
        <v>42525.738032407404</v>
      </c>
      <c r="U3715">
        <f t="shared" ref="U3715:U3778" si="352">+YEAR(S3715)</f>
        <v>2016</v>
      </c>
      <c r="V3715" s="19">
        <f t="shared" ref="V3715:V3778" si="353">+T3715-S3715</f>
        <v>20</v>
      </c>
    </row>
    <row r="3716" spans="1:22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 s="19">
        <f t="shared" si="353"/>
        <v>31.609641203700448</v>
      </c>
    </row>
    <row r="3717" spans="1:22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 s="19">
        <f t="shared" si="353"/>
        <v>57.540520833339542</v>
      </c>
    </row>
    <row r="3718" spans="1:22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2015</v>
      </c>
      <c r="V3718" s="19">
        <f t="shared" si="353"/>
        <v>30</v>
      </c>
    </row>
    <row r="3719" spans="1:22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 s="19">
        <f t="shared" si="353"/>
        <v>31</v>
      </c>
    </row>
    <row r="3720" spans="1:22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 s="19">
        <f t="shared" si="353"/>
        <v>30</v>
      </c>
    </row>
    <row r="3721" spans="1:22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 s="19">
        <f t="shared" si="353"/>
        <v>30</v>
      </c>
    </row>
    <row r="3722" spans="1:22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 s="19">
        <f t="shared" si="353"/>
        <v>22</v>
      </c>
    </row>
    <row r="3723" spans="1:22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 s="19">
        <f t="shared" si="353"/>
        <v>21.041666666664241</v>
      </c>
    </row>
    <row r="3724" spans="1:22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 s="19">
        <f t="shared" si="353"/>
        <v>30.285798611112114</v>
      </c>
    </row>
    <row r="3725" spans="1:22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 s="19">
        <f t="shared" si="353"/>
        <v>30.041666666664241</v>
      </c>
    </row>
    <row r="3726" spans="1:22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 s="19">
        <f t="shared" si="353"/>
        <v>29.466898148137261</v>
      </c>
    </row>
    <row r="3727" spans="1:22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 s="19">
        <f t="shared" si="353"/>
        <v>16.950613425920892</v>
      </c>
    </row>
    <row r="3728" spans="1:22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 s="19">
        <f t="shared" si="353"/>
        <v>27.734131944438559</v>
      </c>
    </row>
    <row r="3729" spans="1:22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 s="19">
        <f t="shared" si="353"/>
        <v>30.856550925920601</v>
      </c>
    </row>
    <row r="3730" spans="1:22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 s="19">
        <f t="shared" si="353"/>
        <v>30</v>
      </c>
    </row>
    <row r="3731" spans="1:22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 s="19">
        <f t="shared" si="353"/>
        <v>44.958333333328483</v>
      </c>
    </row>
    <row r="3732" spans="1:22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 s="19">
        <f t="shared" si="353"/>
        <v>30</v>
      </c>
    </row>
    <row r="3733" spans="1:22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2014</v>
      </c>
      <c r="V3733" s="19">
        <f t="shared" si="353"/>
        <v>30.388125000004948</v>
      </c>
    </row>
    <row r="3734" spans="1:22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2014</v>
      </c>
      <c r="V3734" s="19">
        <f t="shared" si="353"/>
        <v>59.822534722217824</v>
      </c>
    </row>
    <row r="3735" spans="1:22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 s="19">
        <f t="shared" si="353"/>
        <v>9.9131018518528435</v>
      </c>
    </row>
    <row r="3736" spans="1:22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 s="19">
        <f t="shared" si="353"/>
        <v>60</v>
      </c>
    </row>
    <row r="3737" spans="1:22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 s="19">
        <f t="shared" si="353"/>
        <v>30</v>
      </c>
    </row>
    <row r="3738" spans="1:22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 s="19">
        <f t="shared" si="353"/>
        <v>38.038275462968159</v>
      </c>
    </row>
    <row r="3739" spans="1:22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 s="19">
        <f t="shared" si="353"/>
        <v>22.599965277782758</v>
      </c>
    </row>
    <row r="3740" spans="1:22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 s="19">
        <f t="shared" si="353"/>
        <v>21.97795138888614</v>
      </c>
    </row>
    <row r="3741" spans="1:22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 s="19">
        <f t="shared" si="353"/>
        <v>20</v>
      </c>
    </row>
    <row r="3742" spans="1:22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 s="19">
        <f t="shared" si="353"/>
        <v>29.98938657407416</v>
      </c>
    </row>
    <row r="3743" spans="1:22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 s="19">
        <f t="shared" si="353"/>
        <v>30</v>
      </c>
    </row>
    <row r="3744" spans="1:22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 s="19">
        <f t="shared" si="353"/>
        <v>30</v>
      </c>
    </row>
    <row r="3745" spans="1:22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 s="19">
        <f t="shared" si="353"/>
        <v>30</v>
      </c>
    </row>
    <row r="3746" spans="1:22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 s="19">
        <f t="shared" si="353"/>
        <v>31.351712962961756</v>
      </c>
    </row>
    <row r="3747" spans="1:22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 s="19">
        <f t="shared" si="353"/>
        <v>30</v>
      </c>
    </row>
    <row r="3748" spans="1:22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 s="19">
        <f t="shared" si="353"/>
        <v>30</v>
      </c>
    </row>
    <row r="3749" spans="1:22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 s="19">
        <f t="shared" si="353"/>
        <v>26.657916666670644</v>
      </c>
    </row>
    <row r="3750" spans="1:22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 s="19">
        <f t="shared" si="353"/>
        <v>20.542870370365563</v>
      </c>
    </row>
    <row r="3751" spans="1:22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 s="19">
        <f t="shared" si="353"/>
        <v>31.038796296299552</v>
      </c>
    </row>
    <row r="3752" spans="1:22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 s="19">
        <f t="shared" si="353"/>
        <v>28.35106481481489</v>
      </c>
    </row>
    <row r="3753" spans="1:22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 s="19">
        <f t="shared" si="353"/>
        <v>59.958333333328483</v>
      </c>
    </row>
    <row r="3754" spans="1:22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 s="19">
        <f t="shared" si="353"/>
        <v>40.072511574078817</v>
      </c>
    </row>
    <row r="3755" spans="1:22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 s="19">
        <f t="shared" si="353"/>
        <v>29.175925925927004</v>
      </c>
    </row>
    <row r="3756" spans="1:22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 s="19">
        <f t="shared" si="353"/>
        <v>37.326423611113569</v>
      </c>
    </row>
    <row r="3757" spans="1:22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 s="19">
        <f t="shared" si="353"/>
        <v>30</v>
      </c>
    </row>
    <row r="3758" spans="1:22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 s="19">
        <f t="shared" si="353"/>
        <v>30</v>
      </c>
    </row>
    <row r="3759" spans="1:22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 s="19">
        <f t="shared" si="353"/>
        <v>20</v>
      </c>
    </row>
    <row r="3760" spans="1:22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 s="19">
        <f t="shared" si="353"/>
        <v>30.736828703709762</v>
      </c>
    </row>
    <row r="3761" spans="1:22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 s="19">
        <f t="shared" si="353"/>
        <v>60</v>
      </c>
    </row>
    <row r="3762" spans="1:22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 s="19">
        <f t="shared" si="353"/>
        <v>25</v>
      </c>
    </row>
    <row r="3763" spans="1:22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 s="19">
        <f t="shared" si="353"/>
        <v>53.491469907399733</v>
      </c>
    </row>
    <row r="3764" spans="1:22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 s="19">
        <f t="shared" si="353"/>
        <v>25</v>
      </c>
    </row>
    <row r="3765" spans="1:22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 s="19">
        <f t="shared" si="353"/>
        <v>29.958333333335759</v>
      </c>
    </row>
    <row r="3766" spans="1:22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 s="19">
        <f t="shared" si="353"/>
        <v>19.182037037026021</v>
      </c>
    </row>
    <row r="3767" spans="1:22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 s="19">
        <f t="shared" si="353"/>
        <v>30</v>
      </c>
    </row>
    <row r="3768" spans="1:22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 s="19">
        <f t="shared" si="353"/>
        <v>35</v>
      </c>
    </row>
    <row r="3769" spans="1:22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 s="19">
        <f t="shared" si="353"/>
        <v>14.18799768518511</v>
      </c>
    </row>
    <row r="3770" spans="1:22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 s="19">
        <f t="shared" si="353"/>
        <v>30</v>
      </c>
    </row>
    <row r="3771" spans="1:22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 s="19">
        <f t="shared" si="353"/>
        <v>30</v>
      </c>
    </row>
    <row r="3772" spans="1:22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 s="19">
        <f t="shared" si="353"/>
        <v>30</v>
      </c>
    </row>
    <row r="3773" spans="1:22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 s="19">
        <f t="shared" si="353"/>
        <v>14.14291666666395</v>
      </c>
    </row>
    <row r="3774" spans="1:22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 s="19">
        <f t="shared" si="353"/>
        <v>20.633032407407882</v>
      </c>
    </row>
    <row r="3775" spans="1:22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 s="19">
        <f t="shared" si="353"/>
        <v>33.083715277782176</v>
      </c>
    </row>
    <row r="3776" spans="1:22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 s="19">
        <f t="shared" si="353"/>
        <v>16</v>
      </c>
    </row>
    <row r="3777" spans="1:22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 s="19">
        <f t="shared" si="353"/>
        <v>27.224039351858664</v>
      </c>
    </row>
    <row r="3778" spans="1:22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+ROUND(E3778/D3778*100,0)</f>
        <v>107</v>
      </c>
      <c r="P3778">
        <f t="shared" si="349"/>
        <v>90.82</v>
      </c>
      <c r="Q3778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 s="19">
        <f t="shared" si="353"/>
        <v>37.673865740740439</v>
      </c>
    </row>
    <row r="3779" spans="1:22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4">
        <f t="shared" ref="S3779:S3842" si="356">+(((J3779/60)/60)/24+DATE(1970,1,1))</f>
        <v>41887.111354166671</v>
      </c>
      <c r="T3779" s="14">
        <f t="shared" ref="T3779:T3842" si="357">+(((I3779/60)/60)/24+DATE(1970,1,1))</f>
        <v>41909.166666666664</v>
      </c>
      <c r="U3779">
        <f t="shared" ref="U3779:U3842" si="358">+YEAR(S3779)</f>
        <v>2014</v>
      </c>
      <c r="V3779" s="19">
        <f t="shared" ref="V3779:V3842" si="359">+T3779-S3779</f>
        <v>22.055312499993306</v>
      </c>
    </row>
    <row r="3780" spans="1:22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2014</v>
      </c>
      <c r="V3780" s="19">
        <f t="shared" si="359"/>
        <v>60</v>
      </c>
    </row>
    <row r="3781" spans="1:22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 s="19">
        <f t="shared" si="359"/>
        <v>29.958333333343035</v>
      </c>
    </row>
    <row r="3782" spans="1:22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 s="19">
        <f t="shared" si="359"/>
        <v>32.617766203693463</v>
      </c>
    </row>
    <row r="3783" spans="1:22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 s="19">
        <f t="shared" si="359"/>
        <v>25</v>
      </c>
    </row>
    <row r="3784" spans="1:22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 s="19">
        <f t="shared" si="359"/>
        <v>29.096099537026021</v>
      </c>
    </row>
    <row r="3785" spans="1:22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 s="19">
        <f t="shared" si="359"/>
        <v>24.526388888894871</v>
      </c>
    </row>
    <row r="3786" spans="1:22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 s="19">
        <f t="shared" si="359"/>
        <v>30</v>
      </c>
    </row>
    <row r="3787" spans="1:22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 s="19">
        <f t="shared" si="359"/>
        <v>35.780219907406718</v>
      </c>
    </row>
    <row r="3788" spans="1:22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 s="19">
        <f t="shared" si="359"/>
        <v>30</v>
      </c>
    </row>
    <row r="3789" spans="1:22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 s="19">
        <f t="shared" si="359"/>
        <v>28.631180555559695</v>
      </c>
    </row>
    <row r="3790" spans="1:22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 s="19">
        <f t="shared" si="359"/>
        <v>27.983344907406718</v>
      </c>
    </row>
    <row r="3791" spans="1:22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 s="19">
        <f t="shared" si="359"/>
        <v>32</v>
      </c>
    </row>
    <row r="3792" spans="1:22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 s="19">
        <f t="shared" si="359"/>
        <v>30.041666666664241</v>
      </c>
    </row>
    <row r="3793" spans="1:22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 s="19">
        <f t="shared" si="359"/>
        <v>60</v>
      </c>
    </row>
    <row r="3794" spans="1:22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 s="19">
        <f t="shared" si="359"/>
        <v>30</v>
      </c>
    </row>
    <row r="3795" spans="1:22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 s="19">
        <f t="shared" si="359"/>
        <v>21</v>
      </c>
    </row>
    <row r="3796" spans="1:22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 s="19">
        <f t="shared" si="359"/>
        <v>30</v>
      </c>
    </row>
    <row r="3797" spans="1:22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 s="19">
        <f t="shared" si="359"/>
        <v>43.501273148147448</v>
      </c>
    </row>
    <row r="3798" spans="1:22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2016</v>
      </c>
      <c r="V3798" s="19">
        <f t="shared" si="359"/>
        <v>60</v>
      </c>
    </row>
    <row r="3799" spans="1:22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 s="19">
        <f t="shared" si="359"/>
        <v>30</v>
      </c>
    </row>
    <row r="3800" spans="1:22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 s="19">
        <f t="shared" si="359"/>
        <v>30</v>
      </c>
    </row>
    <row r="3801" spans="1:22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 s="19">
        <f t="shared" si="359"/>
        <v>30</v>
      </c>
    </row>
    <row r="3802" spans="1:22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2014</v>
      </c>
      <c r="V3802" s="19">
        <f t="shared" si="359"/>
        <v>32.4705671296324</v>
      </c>
    </row>
    <row r="3803" spans="1:22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2014</v>
      </c>
      <c r="V3803" s="19">
        <f t="shared" si="359"/>
        <v>31</v>
      </c>
    </row>
    <row r="3804" spans="1:22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 s="19">
        <f t="shared" si="359"/>
        <v>30</v>
      </c>
    </row>
    <row r="3805" spans="1:22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 s="19">
        <f t="shared" si="359"/>
        <v>30</v>
      </c>
    </row>
    <row r="3806" spans="1:22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 s="19">
        <f t="shared" si="359"/>
        <v>55.282129629631527</v>
      </c>
    </row>
    <row r="3807" spans="1:22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 s="19">
        <f t="shared" si="359"/>
        <v>60</v>
      </c>
    </row>
    <row r="3808" spans="1:22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 s="19">
        <f t="shared" si="359"/>
        <v>20</v>
      </c>
    </row>
    <row r="3809" spans="1:22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 s="19">
        <f t="shared" si="359"/>
        <v>7</v>
      </c>
    </row>
    <row r="3810" spans="1:22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 s="19">
        <f t="shared" si="359"/>
        <v>59.958333333328483</v>
      </c>
    </row>
    <row r="3811" spans="1:22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 s="19">
        <f t="shared" si="359"/>
        <v>50.431631944447872</v>
      </c>
    </row>
    <row r="3812" spans="1:22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 s="19">
        <f t="shared" si="359"/>
        <v>29.958333333328483</v>
      </c>
    </row>
    <row r="3813" spans="1:22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 s="19">
        <f t="shared" si="359"/>
        <v>33.83133101851854</v>
      </c>
    </row>
    <row r="3814" spans="1:22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 s="19">
        <f t="shared" si="359"/>
        <v>46.414722222223645</v>
      </c>
    </row>
    <row r="3815" spans="1:22" ht="43.5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 s="19">
        <f t="shared" si="359"/>
        <v>38.629155092588917</v>
      </c>
    </row>
    <row r="3816" spans="1:22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 s="19">
        <f t="shared" si="359"/>
        <v>36.261898148150067</v>
      </c>
    </row>
    <row r="3817" spans="1:22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 s="19">
        <f t="shared" si="359"/>
        <v>29.698414351849351</v>
      </c>
    </row>
    <row r="3818" spans="1:22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 s="19">
        <f t="shared" si="359"/>
        <v>30</v>
      </c>
    </row>
    <row r="3819" spans="1:22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 s="19">
        <f t="shared" si="359"/>
        <v>16.469027777784504</v>
      </c>
    </row>
    <row r="3820" spans="1:22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 s="19">
        <f t="shared" si="359"/>
        <v>29.958333333328483</v>
      </c>
    </row>
    <row r="3821" spans="1:22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 s="19">
        <f t="shared" si="359"/>
        <v>18.666851851856336</v>
      </c>
    </row>
    <row r="3822" spans="1:22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 s="19">
        <f t="shared" si="359"/>
        <v>30</v>
      </c>
    </row>
    <row r="3823" spans="1:22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2015</v>
      </c>
      <c r="V3823" s="19">
        <f t="shared" si="359"/>
        <v>32</v>
      </c>
    </row>
    <row r="3824" spans="1:22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2015</v>
      </c>
      <c r="V3824" s="19">
        <f t="shared" si="359"/>
        <v>59.119479166671226</v>
      </c>
    </row>
    <row r="3825" spans="1:22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 s="19">
        <f t="shared" si="359"/>
        <v>34.255740740743931</v>
      </c>
    </row>
    <row r="3826" spans="1:22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 s="19">
        <f t="shared" si="359"/>
        <v>11.943946759260143</v>
      </c>
    </row>
    <row r="3827" spans="1:22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 s="19">
        <f t="shared" si="359"/>
        <v>21</v>
      </c>
    </row>
    <row r="3828" spans="1:22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 s="19">
        <f t="shared" si="359"/>
        <v>30</v>
      </c>
    </row>
    <row r="3829" spans="1:22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 s="19">
        <f t="shared" si="359"/>
        <v>55.071747685185983</v>
      </c>
    </row>
    <row r="3830" spans="1:22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 s="19">
        <f t="shared" si="359"/>
        <v>60.041666666664241</v>
      </c>
    </row>
    <row r="3831" spans="1:22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 s="19">
        <f t="shared" si="359"/>
        <v>20</v>
      </c>
    </row>
    <row r="3832" spans="1:22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 s="19">
        <f t="shared" si="359"/>
        <v>14</v>
      </c>
    </row>
    <row r="3833" spans="1:22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 s="19">
        <f t="shared" si="359"/>
        <v>21.041666666664241</v>
      </c>
    </row>
    <row r="3834" spans="1:22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 s="19">
        <f t="shared" si="359"/>
        <v>45</v>
      </c>
    </row>
    <row r="3835" spans="1:22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 s="19">
        <f t="shared" si="359"/>
        <v>10.925555555557366</v>
      </c>
    </row>
    <row r="3836" spans="1:22" ht="43.5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 s="19">
        <f t="shared" si="359"/>
        <v>30</v>
      </c>
    </row>
    <row r="3837" spans="1:22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 s="19">
        <f t="shared" si="359"/>
        <v>21</v>
      </c>
    </row>
    <row r="3838" spans="1:22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 s="19">
        <f t="shared" si="359"/>
        <v>31.24638888888876</v>
      </c>
    </row>
    <row r="3839" spans="1:22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 s="19">
        <f t="shared" si="359"/>
        <v>36</v>
      </c>
    </row>
    <row r="3840" spans="1:22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 s="19">
        <f t="shared" si="359"/>
        <v>30</v>
      </c>
    </row>
    <row r="3841" spans="1:22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 s="19">
        <f t="shared" si="359"/>
        <v>60</v>
      </c>
    </row>
    <row r="3842" spans="1:22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+ROUND(E3842/D3842*100,0)</f>
        <v>6500</v>
      </c>
      <c r="P3842">
        <f t="shared" si="355"/>
        <v>21.67</v>
      </c>
      <c r="Q3842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 s="19">
        <f t="shared" si="359"/>
        <v>24.958333333328483</v>
      </c>
    </row>
    <row r="3843" spans="1:22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4">
        <f t="shared" ref="S3843:S3906" si="362">+(((J3843/60)/60)/24+DATE(1970,1,1))</f>
        <v>41780.785729166666</v>
      </c>
      <c r="T3843" s="14">
        <f t="shared" ref="T3843:T3906" si="363">+(((I3843/60)/60)/24+DATE(1970,1,1))</f>
        <v>41840.785729166666</v>
      </c>
      <c r="U3843">
        <f t="shared" ref="U3843:U3906" si="364">+YEAR(S3843)</f>
        <v>2014</v>
      </c>
      <c r="V3843" s="19">
        <f t="shared" ref="V3843:V3906" si="365">+T3843-S3843</f>
        <v>60</v>
      </c>
    </row>
    <row r="3844" spans="1:22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 s="19">
        <f t="shared" si="365"/>
        <v>30</v>
      </c>
    </row>
    <row r="3845" spans="1:22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 s="19">
        <f t="shared" si="365"/>
        <v>25</v>
      </c>
    </row>
    <row r="3846" spans="1:22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 s="19">
        <f t="shared" si="365"/>
        <v>26.67368055555562</v>
      </c>
    </row>
    <row r="3847" spans="1:22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 s="19">
        <f t="shared" si="365"/>
        <v>30</v>
      </c>
    </row>
    <row r="3848" spans="1:22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 s="19">
        <f t="shared" si="365"/>
        <v>31.06942129629897</v>
      </c>
    </row>
    <row r="3849" spans="1:22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 s="19">
        <f t="shared" si="365"/>
        <v>45</v>
      </c>
    </row>
    <row r="3850" spans="1:22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 s="19">
        <f t="shared" si="365"/>
        <v>30</v>
      </c>
    </row>
    <row r="3851" spans="1:22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 s="19">
        <f t="shared" si="365"/>
        <v>30</v>
      </c>
    </row>
    <row r="3852" spans="1:22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2014</v>
      </c>
      <c r="V3852" s="19">
        <f t="shared" si="365"/>
        <v>30</v>
      </c>
    </row>
    <row r="3853" spans="1:22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 s="19">
        <f t="shared" si="365"/>
        <v>30</v>
      </c>
    </row>
    <row r="3854" spans="1:22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 s="19">
        <f t="shared" si="365"/>
        <v>24.958333333328483</v>
      </c>
    </row>
    <row r="3855" spans="1:22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 s="19">
        <f t="shared" si="365"/>
        <v>35</v>
      </c>
    </row>
    <row r="3856" spans="1:22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 s="19">
        <f t="shared" si="365"/>
        <v>30</v>
      </c>
    </row>
    <row r="3857" spans="1:22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 s="19">
        <f t="shared" si="365"/>
        <v>29.958333333328483</v>
      </c>
    </row>
    <row r="3858" spans="1:22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 s="19">
        <f t="shared" si="365"/>
        <v>29.958333333335759</v>
      </c>
    </row>
    <row r="3859" spans="1:22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 s="19">
        <f t="shared" si="365"/>
        <v>22.979513888887595</v>
      </c>
    </row>
    <row r="3860" spans="1:22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 s="19">
        <f t="shared" si="365"/>
        <v>18.443935185183364</v>
      </c>
    </row>
    <row r="3861" spans="1:22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 s="19">
        <f t="shared" si="365"/>
        <v>25.981400462958845</v>
      </c>
    </row>
    <row r="3862" spans="1:22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 s="19">
        <f t="shared" si="365"/>
        <v>30</v>
      </c>
    </row>
    <row r="3863" spans="1:22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 s="19">
        <f t="shared" si="365"/>
        <v>41.317627314820129</v>
      </c>
    </row>
    <row r="3864" spans="1:22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 s="19">
        <f t="shared" si="365"/>
        <v>14.446574074077944</v>
      </c>
    </row>
    <row r="3865" spans="1:22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 s="19">
        <f t="shared" si="365"/>
        <v>60.041666666664241</v>
      </c>
    </row>
    <row r="3866" spans="1:22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 s="19">
        <f t="shared" si="365"/>
        <v>30.041666666656965</v>
      </c>
    </row>
    <row r="3867" spans="1:22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 s="19">
        <f t="shared" si="365"/>
        <v>39.577569444438268</v>
      </c>
    </row>
    <row r="3868" spans="1:22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 s="19">
        <f t="shared" si="365"/>
        <v>49.198136574072123</v>
      </c>
    </row>
    <row r="3869" spans="1:22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 s="19">
        <f t="shared" si="365"/>
        <v>30</v>
      </c>
    </row>
    <row r="3870" spans="1:22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 s="19">
        <f t="shared" si="365"/>
        <v>25</v>
      </c>
    </row>
    <row r="3871" spans="1:22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 s="19">
        <f t="shared" si="365"/>
        <v>29.408194444440596</v>
      </c>
    </row>
    <row r="3872" spans="1:22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 s="19">
        <f t="shared" si="365"/>
        <v>30</v>
      </c>
    </row>
    <row r="3873" spans="1:22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 s="19">
        <f t="shared" si="365"/>
        <v>59.958333333343035</v>
      </c>
    </row>
    <row r="3874" spans="1:22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 s="19">
        <f t="shared" si="365"/>
        <v>50</v>
      </c>
    </row>
    <row r="3875" spans="1:22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 s="19">
        <f t="shared" si="365"/>
        <v>30</v>
      </c>
    </row>
    <row r="3876" spans="1:22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 s="19">
        <f t="shared" si="365"/>
        <v>21.025208333339833</v>
      </c>
    </row>
    <row r="3877" spans="1:22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 s="19">
        <f t="shared" si="365"/>
        <v>1.0698495370452292</v>
      </c>
    </row>
    <row r="3878" spans="1:22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 s="19">
        <f t="shared" si="365"/>
        <v>30</v>
      </c>
    </row>
    <row r="3879" spans="1:22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 s="19">
        <f t="shared" si="365"/>
        <v>30</v>
      </c>
    </row>
    <row r="3880" spans="1:22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 s="19">
        <f t="shared" si="365"/>
        <v>30.347152777780138</v>
      </c>
    </row>
    <row r="3881" spans="1:22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 s="19">
        <f t="shared" si="365"/>
        <v>30</v>
      </c>
    </row>
    <row r="3882" spans="1:22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 s="19">
        <f t="shared" si="365"/>
        <v>35.143287037040864</v>
      </c>
    </row>
    <row r="3883" spans="1:22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 s="19">
        <f t="shared" si="365"/>
        <v>30</v>
      </c>
    </row>
    <row r="3884" spans="1:22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 s="19">
        <f t="shared" si="365"/>
        <v>26.9769675925927</v>
      </c>
    </row>
    <row r="3885" spans="1:22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 s="19">
        <f t="shared" si="365"/>
        <v>30</v>
      </c>
    </row>
    <row r="3886" spans="1:22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 s="19">
        <f t="shared" si="365"/>
        <v>24.958333333335759</v>
      </c>
    </row>
    <row r="3887" spans="1:22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 s="19">
        <f t="shared" si="365"/>
        <v>30</v>
      </c>
    </row>
    <row r="3888" spans="1:22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 s="19">
        <f t="shared" si="365"/>
        <v>30</v>
      </c>
    </row>
    <row r="3889" spans="1:22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 s="19">
        <f t="shared" si="365"/>
        <v>46.058692129634437</v>
      </c>
    </row>
    <row r="3890" spans="1:22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 s="19">
        <f t="shared" si="365"/>
        <v>30</v>
      </c>
    </row>
    <row r="3891" spans="1:22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2014</v>
      </c>
      <c r="V3891" s="19">
        <f t="shared" si="365"/>
        <v>31.971412037033588</v>
      </c>
    </row>
    <row r="3892" spans="1:22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 s="19">
        <f t="shared" si="365"/>
        <v>60</v>
      </c>
    </row>
    <row r="3893" spans="1:22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 s="19">
        <f t="shared" si="365"/>
        <v>30.075185185189184</v>
      </c>
    </row>
    <row r="3894" spans="1:22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 s="19">
        <f t="shared" si="365"/>
        <v>7.6393865740683395</v>
      </c>
    </row>
    <row r="3895" spans="1:22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 s="19">
        <f t="shared" si="365"/>
        <v>41.592129629629198</v>
      </c>
    </row>
    <row r="3896" spans="1:22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 s="19">
        <f t="shared" si="365"/>
        <v>30.249166666668316</v>
      </c>
    </row>
    <row r="3897" spans="1:22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 s="19">
        <f t="shared" si="365"/>
        <v>31</v>
      </c>
    </row>
    <row r="3898" spans="1:22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 s="19">
        <f t="shared" si="365"/>
        <v>14</v>
      </c>
    </row>
    <row r="3899" spans="1:22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2014</v>
      </c>
      <c r="V3899" s="19">
        <f t="shared" si="365"/>
        <v>30</v>
      </c>
    </row>
    <row r="3900" spans="1:22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 s="19">
        <f t="shared" si="365"/>
        <v>40.184375000004366</v>
      </c>
    </row>
    <row r="3901" spans="1:22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 s="19">
        <f t="shared" si="365"/>
        <v>20</v>
      </c>
    </row>
    <row r="3902" spans="1:22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 s="19">
        <f t="shared" si="365"/>
        <v>30</v>
      </c>
    </row>
    <row r="3903" spans="1:22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 s="19">
        <f t="shared" si="365"/>
        <v>40</v>
      </c>
    </row>
    <row r="3904" spans="1:22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 s="19">
        <f t="shared" si="365"/>
        <v>25.041666666664241</v>
      </c>
    </row>
    <row r="3905" spans="1:22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 s="19">
        <f t="shared" si="365"/>
        <v>44.806886574078817</v>
      </c>
    </row>
    <row r="3906" spans="1:22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+ROUND(E3906/D3906*100,0)</f>
        <v>0</v>
      </c>
      <c r="P3906">
        <f t="shared" si="361"/>
        <v>1.5</v>
      </c>
      <c r="Q3906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 s="19">
        <f t="shared" si="365"/>
        <v>13.981944444443798</v>
      </c>
    </row>
    <row r="3907" spans="1:22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4">
        <f t="shared" ref="S3907:S3970" si="368">+(((J3907/60)/60)/24+DATE(1970,1,1))</f>
        <v>42124.623877314814</v>
      </c>
      <c r="T3907" s="14">
        <f t="shared" ref="T3907:T3970" si="369">+(((I3907/60)/60)/24+DATE(1970,1,1))</f>
        <v>42166.958333333328</v>
      </c>
      <c r="U3907">
        <f t="shared" ref="U3907:U3970" si="370">+YEAR(S3907)</f>
        <v>2015</v>
      </c>
      <c r="V3907" s="19">
        <f t="shared" ref="V3907:V3970" si="371">+T3907-S3907</f>
        <v>42.334456018514175</v>
      </c>
    </row>
    <row r="3908" spans="1:22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 s="19">
        <f t="shared" si="371"/>
        <v>37.641284722223645</v>
      </c>
    </row>
    <row r="3909" spans="1:22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 s="19">
        <f t="shared" si="371"/>
        <v>32.019374999996217</v>
      </c>
    </row>
    <row r="3910" spans="1:22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 s="19">
        <f t="shared" si="371"/>
        <v>15</v>
      </c>
    </row>
    <row r="3911" spans="1:22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 s="19">
        <f t="shared" si="371"/>
        <v>30</v>
      </c>
    </row>
    <row r="3912" spans="1:22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 s="19">
        <f t="shared" si="371"/>
        <v>30</v>
      </c>
    </row>
    <row r="3913" spans="1:22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 s="19">
        <f t="shared" si="371"/>
        <v>30.041666666664241</v>
      </c>
    </row>
    <row r="3914" spans="1:22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 s="19">
        <f t="shared" si="371"/>
        <v>59.920949074075907</v>
      </c>
    </row>
    <row r="3915" spans="1:22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 s="19">
        <f t="shared" si="371"/>
        <v>30.041666666664241</v>
      </c>
    </row>
    <row r="3916" spans="1:22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 s="19">
        <f t="shared" si="371"/>
        <v>20.138703703705687</v>
      </c>
    </row>
    <row r="3917" spans="1:22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 s="19">
        <f t="shared" si="371"/>
        <v>30</v>
      </c>
    </row>
    <row r="3918" spans="1:22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 s="19">
        <f t="shared" si="371"/>
        <v>30</v>
      </c>
    </row>
    <row r="3919" spans="1:22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 s="19">
        <f t="shared" si="371"/>
        <v>30</v>
      </c>
    </row>
    <row r="3920" spans="1:22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 s="19">
        <f t="shared" si="371"/>
        <v>12.002048611109785</v>
      </c>
    </row>
    <row r="3921" spans="1:22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2015</v>
      </c>
      <c r="V3921" s="19">
        <f t="shared" si="371"/>
        <v>28.315127314810525</v>
      </c>
    </row>
    <row r="3922" spans="1:22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 s="19">
        <f t="shared" si="371"/>
        <v>30.041666666671517</v>
      </c>
    </row>
    <row r="3923" spans="1:22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 s="19">
        <f t="shared" si="371"/>
        <v>12.207696759258397</v>
      </c>
    </row>
    <row r="3924" spans="1:22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 s="19">
        <f t="shared" si="371"/>
        <v>45.189699074064265</v>
      </c>
    </row>
    <row r="3925" spans="1:22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 s="19">
        <f t="shared" si="371"/>
        <v>28</v>
      </c>
    </row>
    <row r="3926" spans="1:22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 s="19">
        <f t="shared" si="371"/>
        <v>30</v>
      </c>
    </row>
    <row r="3927" spans="1:22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 s="19">
        <f t="shared" si="371"/>
        <v>30</v>
      </c>
    </row>
    <row r="3928" spans="1:22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 s="19">
        <f t="shared" si="371"/>
        <v>30</v>
      </c>
    </row>
    <row r="3929" spans="1:22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 s="19">
        <f t="shared" si="371"/>
        <v>30</v>
      </c>
    </row>
    <row r="3930" spans="1:22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 s="19">
        <f t="shared" si="371"/>
        <v>27.524456018516503</v>
      </c>
    </row>
    <row r="3931" spans="1:22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 s="19">
        <f t="shared" si="371"/>
        <v>30</v>
      </c>
    </row>
    <row r="3932" spans="1:22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 s="19">
        <f t="shared" si="371"/>
        <v>27.911250000004657</v>
      </c>
    </row>
    <row r="3933" spans="1:22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 s="19">
        <f t="shared" si="371"/>
        <v>25</v>
      </c>
    </row>
    <row r="3934" spans="1:22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 s="19">
        <f t="shared" si="371"/>
        <v>29.958333333335759</v>
      </c>
    </row>
    <row r="3935" spans="1:22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 s="19">
        <f t="shared" si="371"/>
        <v>29.061550925922347</v>
      </c>
    </row>
    <row r="3936" spans="1:22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 s="19">
        <f t="shared" si="371"/>
        <v>44.86991898148699</v>
      </c>
    </row>
    <row r="3937" spans="1:22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 s="19">
        <f t="shared" si="371"/>
        <v>60</v>
      </c>
    </row>
    <row r="3938" spans="1:22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 s="19">
        <f t="shared" si="371"/>
        <v>30.041666666664241</v>
      </c>
    </row>
    <row r="3939" spans="1:22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 s="19">
        <f t="shared" si="371"/>
        <v>28</v>
      </c>
    </row>
    <row r="3940" spans="1:22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 s="19">
        <f t="shared" si="371"/>
        <v>31</v>
      </c>
    </row>
    <row r="3941" spans="1:22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 s="19">
        <f t="shared" si="371"/>
        <v>3.7872800925906631</v>
      </c>
    </row>
    <row r="3942" spans="1:22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2014</v>
      </c>
      <c r="V3942" s="19">
        <f t="shared" si="371"/>
        <v>45</v>
      </c>
    </row>
    <row r="3943" spans="1:22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 s="19">
        <f t="shared" si="371"/>
        <v>27.454432870377786</v>
      </c>
    </row>
    <row r="3944" spans="1:22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 s="19">
        <f t="shared" si="371"/>
        <v>60</v>
      </c>
    </row>
    <row r="3945" spans="1:22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 s="19">
        <f t="shared" si="371"/>
        <v>30.922824074077653</v>
      </c>
    </row>
    <row r="3946" spans="1:22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 s="19">
        <f t="shared" si="371"/>
        <v>30</v>
      </c>
    </row>
    <row r="3947" spans="1:22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 s="19">
        <f t="shared" si="371"/>
        <v>30</v>
      </c>
    </row>
    <row r="3948" spans="1:22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 s="19">
        <f t="shared" si="371"/>
        <v>31.499745370369055</v>
      </c>
    </row>
    <row r="3949" spans="1:22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 s="19">
        <f t="shared" si="371"/>
        <v>30</v>
      </c>
    </row>
    <row r="3950" spans="1:22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 s="19">
        <f t="shared" si="371"/>
        <v>60</v>
      </c>
    </row>
    <row r="3951" spans="1:22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 s="19">
        <f t="shared" si="371"/>
        <v>30</v>
      </c>
    </row>
    <row r="3952" spans="1:22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 s="19">
        <f t="shared" si="371"/>
        <v>29.071990740740148</v>
      </c>
    </row>
    <row r="3953" spans="1:22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 s="19">
        <f t="shared" si="371"/>
        <v>59.958333333328483</v>
      </c>
    </row>
    <row r="3954" spans="1:22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 s="19">
        <f t="shared" si="371"/>
        <v>60</v>
      </c>
    </row>
    <row r="3955" spans="1:22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 s="19">
        <f t="shared" si="371"/>
        <v>30.930023148146574</v>
      </c>
    </row>
    <row r="3956" spans="1:22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 s="19">
        <f t="shared" si="371"/>
        <v>60</v>
      </c>
    </row>
    <row r="3957" spans="1:22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 s="19">
        <f t="shared" si="371"/>
        <v>30.041666666664241</v>
      </c>
    </row>
    <row r="3958" spans="1:22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 s="19">
        <f t="shared" si="371"/>
        <v>27.081863425926713</v>
      </c>
    </row>
    <row r="3959" spans="1:22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 s="19">
        <f t="shared" si="371"/>
        <v>46</v>
      </c>
    </row>
    <row r="3960" spans="1:22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 s="19">
        <f t="shared" si="371"/>
        <v>36.632962962961756</v>
      </c>
    </row>
    <row r="3961" spans="1:22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 s="19">
        <f t="shared" si="371"/>
        <v>30</v>
      </c>
    </row>
    <row r="3962" spans="1:22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2015</v>
      </c>
      <c r="V3962" s="19">
        <f t="shared" si="371"/>
        <v>30</v>
      </c>
    </row>
    <row r="3963" spans="1:22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 s="19">
        <f t="shared" si="371"/>
        <v>22</v>
      </c>
    </row>
    <row r="3964" spans="1:22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 s="19">
        <f t="shared" si="371"/>
        <v>25</v>
      </c>
    </row>
    <row r="3965" spans="1:22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 s="19">
        <f t="shared" si="371"/>
        <v>30.041666666664241</v>
      </c>
    </row>
    <row r="3966" spans="1:22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 s="19">
        <f t="shared" si="371"/>
        <v>59.958333333328483</v>
      </c>
    </row>
    <row r="3967" spans="1:22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 s="19">
        <f t="shared" si="371"/>
        <v>59.958333333328483</v>
      </c>
    </row>
    <row r="3968" spans="1:22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 s="19">
        <f t="shared" si="371"/>
        <v>42.41275462962949</v>
      </c>
    </row>
    <row r="3969" spans="1:22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 s="19">
        <f t="shared" si="371"/>
        <v>30</v>
      </c>
    </row>
    <row r="3970" spans="1:22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+ROUND(E3970/D3970*100,0)</f>
        <v>11</v>
      </c>
      <c r="P3970">
        <f t="shared" si="367"/>
        <v>47.91</v>
      </c>
      <c r="Q397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 s="19">
        <f t="shared" si="371"/>
        <v>60</v>
      </c>
    </row>
    <row r="3971" spans="1:22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4">
        <f t="shared" ref="S3971:S4034" si="374">+(((J3971/60)/60)/24+DATE(1970,1,1))</f>
        <v>42601.854699074072</v>
      </c>
      <c r="T3971" s="14">
        <f t="shared" ref="T3971:T4034" si="375">+(((I3971/60)/60)/24+DATE(1970,1,1))</f>
        <v>42611.163194444445</v>
      </c>
      <c r="U3971">
        <f t="shared" ref="U3971:U4034" si="376">+YEAR(S3971)</f>
        <v>2016</v>
      </c>
      <c r="V3971" s="19">
        <f t="shared" ref="V3971:V4034" si="377">+T3971-S3971</f>
        <v>9.3084953703728388</v>
      </c>
    </row>
    <row r="3972" spans="1:22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 s="19">
        <f t="shared" si="377"/>
        <v>30</v>
      </c>
    </row>
    <row r="3973" spans="1:22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 s="19">
        <f t="shared" si="377"/>
        <v>30</v>
      </c>
    </row>
    <row r="3974" spans="1:22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2014</v>
      </c>
      <c r="V3974" s="19">
        <f t="shared" si="377"/>
        <v>60</v>
      </c>
    </row>
    <row r="3975" spans="1:22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 s="19">
        <f t="shared" si="377"/>
        <v>29.482523148151813</v>
      </c>
    </row>
    <row r="3976" spans="1:22" ht="43.5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 s="19">
        <f t="shared" si="377"/>
        <v>30</v>
      </c>
    </row>
    <row r="3977" spans="1:22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 s="19">
        <f t="shared" si="377"/>
        <v>30</v>
      </c>
    </row>
    <row r="3978" spans="1:22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 s="19">
        <f t="shared" si="377"/>
        <v>21.433321759257524</v>
      </c>
    </row>
    <row r="3979" spans="1:22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 s="19">
        <f t="shared" si="377"/>
        <v>30</v>
      </c>
    </row>
    <row r="3980" spans="1:22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2014</v>
      </c>
      <c r="V3980" s="19">
        <f t="shared" si="377"/>
        <v>60</v>
      </c>
    </row>
    <row r="3981" spans="1:22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 s="19">
        <f t="shared" si="377"/>
        <v>22.929895833323826</v>
      </c>
    </row>
    <row r="3982" spans="1:22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 s="19">
        <f t="shared" si="377"/>
        <v>30</v>
      </c>
    </row>
    <row r="3983" spans="1:22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 s="19">
        <f t="shared" si="377"/>
        <v>60</v>
      </c>
    </row>
    <row r="3984" spans="1:22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 s="19">
        <f t="shared" si="377"/>
        <v>60</v>
      </c>
    </row>
    <row r="3985" spans="1:22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 s="19">
        <f t="shared" si="377"/>
        <v>31.421111111114442</v>
      </c>
    </row>
    <row r="3986" spans="1:22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 s="19">
        <f t="shared" si="377"/>
        <v>30.036527777781885</v>
      </c>
    </row>
    <row r="3987" spans="1:22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 s="19">
        <f t="shared" si="377"/>
        <v>21.171064814814599</v>
      </c>
    </row>
    <row r="3988" spans="1:22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 s="19">
        <f t="shared" si="377"/>
        <v>28.995902777780429</v>
      </c>
    </row>
    <row r="3989" spans="1:22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 s="19">
        <f t="shared" si="377"/>
        <v>10</v>
      </c>
    </row>
    <row r="3990" spans="1:22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 s="19">
        <f t="shared" si="377"/>
        <v>15</v>
      </c>
    </row>
    <row r="3991" spans="1:22" ht="43.5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 s="19">
        <f t="shared" si="377"/>
        <v>30.041666666671517</v>
      </c>
    </row>
    <row r="3992" spans="1:22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 s="19">
        <f t="shared" si="377"/>
        <v>30</v>
      </c>
    </row>
    <row r="3993" spans="1:22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 s="19">
        <f t="shared" si="377"/>
        <v>30</v>
      </c>
    </row>
    <row r="3994" spans="1:22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 s="19">
        <f t="shared" si="377"/>
        <v>60.041666666671517</v>
      </c>
    </row>
    <row r="3995" spans="1:22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 s="19">
        <f t="shared" si="377"/>
        <v>30</v>
      </c>
    </row>
    <row r="3996" spans="1:22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 s="19">
        <f t="shared" si="377"/>
        <v>30</v>
      </c>
    </row>
    <row r="3997" spans="1:22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 s="19">
        <f t="shared" si="377"/>
        <v>29.793321759258106</v>
      </c>
    </row>
    <row r="3998" spans="1:22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 s="19">
        <f t="shared" si="377"/>
        <v>13.402500000003783</v>
      </c>
    </row>
    <row r="3999" spans="1:22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 s="19">
        <f t="shared" si="377"/>
        <v>29.958333333343035</v>
      </c>
    </row>
    <row r="4000" spans="1:22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 s="19">
        <f t="shared" si="377"/>
        <v>29.958333333335759</v>
      </c>
    </row>
    <row r="4001" spans="1:22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 s="19">
        <f t="shared" si="377"/>
        <v>39.998969907406718</v>
      </c>
    </row>
    <row r="4002" spans="1:22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 s="19">
        <f t="shared" si="377"/>
        <v>59.958333333335759</v>
      </c>
    </row>
    <row r="4003" spans="1:22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 s="19">
        <f t="shared" si="377"/>
        <v>19.827453703706851</v>
      </c>
    </row>
    <row r="4004" spans="1:22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 s="19">
        <f t="shared" si="377"/>
        <v>30</v>
      </c>
    </row>
    <row r="4005" spans="1:22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 s="19">
        <f t="shared" si="377"/>
        <v>30</v>
      </c>
    </row>
    <row r="4006" spans="1:22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 s="19">
        <f t="shared" si="377"/>
        <v>30</v>
      </c>
    </row>
    <row r="4007" spans="1:22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 s="19">
        <f t="shared" si="377"/>
        <v>60</v>
      </c>
    </row>
    <row r="4008" spans="1:22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 s="19">
        <f t="shared" si="377"/>
        <v>25</v>
      </c>
    </row>
    <row r="4009" spans="1:22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 s="19">
        <f t="shared" si="377"/>
        <v>28.913182870375749</v>
      </c>
    </row>
    <row r="4010" spans="1:22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 s="19">
        <f t="shared" si="377"/>
        <v>30</v>
      </c>
    </row>
    <row r="4011" spans="1:22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 s="19">
        <f t="shared" si="377"/>
        <v>40</v>
      </c>
    </row>
    <row r="4012" spans="1:22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 s="19">
        <f t="shared" si="377"/>
        <v>17</v>
      </c>
    </row>
    <row r="4013" spans="1:22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2014</v>
      </c>
      <c r="V4013" s="19">
        <f t="shared" si="377"/>
        <v>30</v>
      </c>
    </row>
    <row r="4014" spans="1:22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 s="19">
        <f t="shared" si="377"/>
        <v>30</v>
      </c>
    </row>
    <row r="4015" spans="1:22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 s="19">
        <f t="shared" si="377"/>
        <v>30</v>
      </c>
    </row>
    <row r="4016" spans="1:22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 s="19">
        <f t="shared" si="377"/>
        <v>15</v>
      </c>
    </row>
    <row r="4017" spans="1:22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 s="19">
        <f t="shared" si="377"/>
        <v>30</v>
      </c>
    </row>
    <row r="4018" spans="1:22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 s="19">
        <f t="shared" si="377"/>
        <v>30</v>
      </c>
    </row>
    <row r="4019" spans="1:22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 s="19">
        <f t="shared" si="377"/>
        <v>30</v>
      </c>
    </row>
    <row r="4020" spans="1:22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 s="19">
        <f t="shared" si="377"/>
        <v>30</v>
      </c>
    </row>
    <row r="4021" spans="1:22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 s="19">
        <f t="shared" si="377"/>
        <v>58.010231481472147</v>
      </c>
    </row>
    <row r="4022" spans="1:22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 s="19">
        <f t="shared" si="377"/>
        <v>29.958333333328483</v>
      </c>
    </row>
    <row r="4023" spans="1:22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 s="19">
        <f t="shared" si="377"/>
        <v>60</v>
      </c>
    </row>
    <row r="4024" spans="1:22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2014</v>
      </c>
      <c r="V4024" s="19">
        <f t="shared" si="377"/>
        <v>45.536724537043483</v>
      </c>
    </row>
    <row r="4025" spans="1:22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 s="19">
        <f t="shared" si="377"/>
        <v>44.958333333343035</v>
      </c>
    </row>
    <row r="4026" spans="1:22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 s="19">
        <f t="shared" si="377"/>
        <v>30</v>
      </c>
    </row>
    <row r="4027" spans="1:22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 s="19">
        <f t="shared" si="377"/>
        <v>60</v>
      </c>
    </row>
    <row r="4028" spans="1:22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 s="19">
        <f t="shared" si="377"/>
        <v>60.041666666664241</v>
      </c>
    </row>
    <row r="4029" spans="1:22" ht="43.5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 s="19">
        <f t="shared" si="377"/>
        <v>20.070821759261889</v>
      </c>
    </row>
    <row r="4030" spans="1:22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 s="19">
        <f t="shared" si="377"/>
        <v>30</v>
      </c>
    </row>
    <row r="4031" spans="1:22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 s="19">
        <f t="shared" si="377"/>
        <v>30</v>
      </c>
    </row>
    <row r="4032" spans="1:22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 s="19">
        <f t="shared" si="377"/>
        <v>29.128946759257815</v>
      </c>
    </row>
    <row r="4033" spans="1:22" ht="43.5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 s="19">
        <f t="shared" si="377"/>
        <v>50.041666666664241</v>
      </c>
    </row>
    <row r="4034" spans="1:22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+ROUND(E4034/D4034*100,0)</f>
        <v>7</v>
      </c>
      <c r="P4034">
        <f t="shared" si="373"/>
        <v>59</v>
      </c>
      <c r="Q4034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 s="19">
        <f t="shared" si="377"/>
        <v>60.041666666664241</v>
      </c>
    </row>
    <row r="4035" spans="1:22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4">
        <f t="shared" ref="S4035:S4098" si="380">+(((J4035/60)/60)/24+DATE(1970,1,1))</f>
        <v>42614.268796296295</v>
      </c>
      <c r="T4035" s="14">
        <f t="shared" ref="T4035:T4098" si="381">+(((I4035/60)/60)/24+DATE(1970,1,1))</f>
        <v>42645.375</v>
      </c>
      <c r="U4035">
        <f t="shared" ref="U4035:U4098" si="382">+YEAR(S4035)</f>
        <v>2016</v>
      </c>
      <c r="V4035" s="19">
        <f t="shared" ref="V4035:V4098" si="383">+T4035-S4035</f>
        <v>31.106203703704523</v>
      </c>
    </row>
    <row r="4036" spans="1:22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 s="19">
        <f t="shared" si="383"/>
        <v>29.958333333328483</v>
      </c>
    </row>
    <row r="4037" spans="1:22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 s="19">
        <f t="shared" si="383"/>
        <v>30</v>
      </c>
    </row>
    <row r="4038" spans="1:22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 s="19">
        <f t="shared" si="383"/>
        <v>17.00041666666948</v>
      </c>
    </row>
    <row r="4039" spans="1:22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 s="19">
        <f t="shared" si="383"/>
        <v>17.52991898147593</v>
      </c>
    </row>
    <row r="4040" spans="1:22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 s="19">
        <f t="shared" si="383"/>
        <v>60</v>
      </c>
    </row>
    <row r="4041" spans="1:22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 s="19">
        <f t="shared" si="383"/>
        <v>33.578391203700448</v>
      </c>
    </row>
    <row r="4042" spans="1:22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 s="19">
        <f t="shared" si="383"/>
        <v>58.893472222218406</v>
      </c>
    </row>
    <row r="4043" spans="1:22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 s="19">
        <f t="shared" si="383"/>
        <v>60</v>
      </c>
    </row>
    <row r="4044" spans="1:22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2014</v>
      </c>
      <c r="V4044" s="19">
        <f t="shared" si="383"/>
        <v>29.718703703700157</v>
      </c>
    </row>
    <row r="4045" spans="1:22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 s="19">
        <f t="shared" si="383"/>
        <v>15</v>
      </c>
    </row>
    <row r="4046" spans="1:22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 s="19">
        <f t="shared" si="383"/>
        <v>29.98863425925083</v>
      </c>
    </row>
    <row r="4047" spans="1:22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 s="19">
        <f t="shared" si="383"/>
        <v>30</v>
      </c>
    </row>
    <row r="4048" spans="1:22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 s="19">
        <f t="shared" si="383"/>
        <v>30</v>
      </c>
    </row>
    <row r="4049" spans="1:22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2014</v>
      </c>
      <c r="V4049" s="19">
        <f t="shared" si="383"/>
        <v>24.01917824074917</v>
      </c>
    </row>
    <row r="4050" spans="1:22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 s="19">
        <f t="shared" si="383"/>
        <v>34.958333333335759</v>
      </c>
    </row>
    <row r="4051" spans="1:22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 s="19">
        <f t="shared" si="383"/>
        <v>30</v>
      </c>
    </row>
    <row r="4052" spans="1:22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 s="19">
        <f t="shared" si="383"/>
        <v>30</v>
      </c>
    </row>
    <row r="4053" spans="1:22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 s="19">
        <f t="shared" si="383"/>
        <v>6.4766550925924093</v>
      </c>
    </row>
    <row r="4054" spans="1:22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 s="19">
        <f t="shared" si="383"/>
        <v>60</v>
      </c>
    </row>
    <row r="4055" spans="1:22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 s="19">
        <f t="shared" si="383"/>
        <v>30.143194444441178</v>
      </c>
    </row>
    <row r="4056" spans="1:22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 s="19">
        <f t="shared" si="383"/>
        <v>30.325405092597066</v>
      </c>
    </row>
    <row r="4057" spans="1:22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 s="19">
        <f t="shared" si="383"/>
        <v>30</v>
      </c>
    </row>
    <row r="4058" spans="1:22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 s="19">
        <f t="shared" si="383"/>
        <v>19.899317129624251</v>
      </c>
    </row>
    <row r="4059" spans="1:22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 s="19">
        <f t="shared" si="383"/>
        <v>22.989814814805868</v>
      </c>
    </row>
    <row r="4060" spans="1:22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 s="19">
        <f t="shared" si="383"/>
        <v>15.105277777780429</v>
      </c>
    </row>
    <row r="4061" spans="1:22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 s="19">
        <f t="shared" si="383"/>
        <v>31.484351851853717</v>
      </c>
    </row>
    <row r="4062" spans="1:22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 s="19">
        <f t="shared" si="383"/>
        <v>33.971574074072123</v>
      </c>
    </row>
    <row r="4063" spans="1:22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 s="19">
        <f t="shared" si="383"/>
        <v>59.958333333328483</v>
      </c>
    </row>
    <row r="4064" spans="1:22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 s="19">
        <f t="shared" si="383"/>
        <v>30</v>
      </c>
    </row>
    <row r="4065" spans="1:22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 s="19">
        <f t="shared" si="383"/>
        <v>30</v>
      </c>
    </row>
    <row r="4066" spans="1:22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 s="19">
        <f t="shared" si="383"/>
        <v>30</v>
      </c>
    </row>
    <row r="4067" spans="1:22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 s="19">
        <f t="shared" si="383"/>
        <v>30</v>
      </c>
    </row>
    <row r="4068" spans="1:22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 s="19">
        <f t="shared" si="383"/>
        <v>30</v>
      </c>
    </row>
    <row r="4069" spans="1:22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 s="19">
        <f t="shared" si="383"/>
        <v>40</v>
      </c>
    </row>
    <row r="4070" spans="1:22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2016</v>
      </c>
      <c r="V4070" s="19">
        <f t="shared" si="383"/>
        <v>29.998206018521159</v>
      </c>
    </row>
    <row r="4071" spans="1:22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 s="19">
        <f t="shared" si="383"/>
        <v>40.838472222225391</v>
      </c>
    </row>
    <row r="4072" spans="1:22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 s="19">
        <f t="shared" si="383"/>
        <v>32.458101851851097</v>
      </c>
    </row>
    <row r="4073" spans="1:22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 s="19">
        <f t="shared" si="383"/>
        <v>30</v>
      </c>
    </row>
    <row r="4074" spans="1:22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 s="19">
        <f t="shared" si="383"/>
        <v>60</v>
      </c>
    </row>
    <row r="4075" spans="1:22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 s="19">
        <f t="shared" si="383"/>
        <v>54.821458333331975</v>
      </c>
    </row>
    <row r="4076" spans="1:22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 s="19">
        <f t="shared" si="383"/>
        <v>30.041666666664241</v>
      </c>
    </row>
    <row r="4077" spans="1:22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 s="19">
        <f t="shared" si="383"/>
        <v>41.681840277778974</v>
      </c>
    </row>
    <row r="4078" spans="1:22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 s="19">
        <f t="shared" si="383"/>
        <v>28.031377314808196</v>
      </c>
    </row>
    <row r="4079" spans="1:22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 s="19">
        <f t="shared" si="383"/>
        <v>30</v>
      </c>
    </row>
    <row r="4080" spans="1:22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2016</v>
      </c>
      <c r="V4080" s="19">
        <f t="shared" si="383"/>
        <v>30</v>
      </c>
    </row>
    <row r="4081" spans="1:22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 s="19">
        <f t="shared" si="383"/>
        <v>30</v>
      </c>
    </row>
    <row r="4082" spans="1:22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 s="19">
        <f t="shared" si="383"/>
        <v>24.089398148149485</v>
      </c>
    </row>
    <row r="4083" spans="1:22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 s="19">
        <f t="shared" si="383"/>
        <v>29.958333333343035</v>
      </c>
    </row>
    <row r="4084" spans="1:22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 s="19">
        <f t="shared" si="383"/>
        <v>15.769062499995925</v>
      </c>
    </row>
    <row r="4085" spans="1:22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2015</v>
      </c>
      <c r="V4085" s="19">
        <f t="shared" si="383"/>
        <v>30</v>
      </c>
    </row>
    <row r="4086" spans="1:22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 s="19">
        <f t="shared" si="383"/>
        <v>30</v>
      </c>
    </row>
    <row r="4087" spans="1:22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 s="19">
        <f t="shared" si="383"/>
        <v>28.5620949074073</v>
      </c>
    </row>
    <row r="4088" spans="1:22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 s="19">
        <f t="shared" si="383"/>
        <v>24.225706018522033</v>
      </c>
    </row>
    <row r="4089" spans="1:22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 s="19">
        <f t="shared" si="383"/>
        <v>30</v>
      </c>
    </row>
    <row r="4090" spans="1:22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2014</v>
      </c>
      <c r="V4090" s="19">
        <f t="shared" si="383"/>
        <v>29.822175925932243</v>
      </c>
    </row>
    <row r="4091" spans="1:22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 s="19">
        <f t="shared" si="383"/>
        <v>33.000138888892252</v>
      </c>
    </row>
    <row r="4092" spans="1:22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 s="19">
        <f t="shared" si="383"/>
        <v>13.952118055560277</v>
      </c>
    </row>
    <row r="4093" spans="1:22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2014</v>
      </c>
      <c r="V4093" s="19">
        <f t="shared" si="383"/>
        <v>30</v>
      </c>
    </row>
    <row r="4094" spans="1:22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 s="19">
        <f t="shared" si="383"/>
        <v>59.958333333343035</v>
      </c>
    </row>
    <row r="4095" spans="1:22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 s="19">
        <f t="shared" si="383"/>
        <v>60</v>
      </c>
    </row>
    <row r="4096" spans="1:22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 s="19">
        <f t="shared" si="383"/>
        <v>44.120833333334303</v>
      </c>
    </row>
    <row r="4097" spans="1:22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 s="19">
        <f t="shared" si="383"/>
        <v>30</v>
      </c>
    </row>
    <row r="4098" spans="1:22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+ROUND(E4098/D4098*100,0)</f>
        <v>11</v>
      </c>
      <c r="P4098">
        <f t="shared" si="379"/>
        <v>80</v>
      </c>
      <c r="Q4098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 s="19">
        <f t="shared" si="383"/>
        <v>43.838437499995052</v>
      </c>
    </row>
    <row r="4099" spans="1:22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4">
        <f t="shared" ref="S4099:S4115" si="386">+(((J4099/60)/60)/24+DATE(1970,1,1))</f>
        <v>42344.824502314819</v>
      </c>
      <c r="T4099" s="14">
        <f t="shared" ref="T4099:T4115" si="387">+(((I4099/60)/60)/24+DATE(1970,1,1))</f>
        <v>42400.996527777781</v>
      </c>
      <c r="U4099">
        <f t="shared" ref="U4099:U4115" si="388">+YEAR(S4099)</f>
        <v>2015</v>
      </c>
      <c r="V4099" s="19">
        <f t="shared" ref="V4099:V4115" si="389">+T4099-S4099</f>
        <v>56.172025462961756</v>
      </c>
    </row>
    <row r="4100" spans="1:22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 s="19">
        <f t="shared" si="389"/>
        <v>30</v>
      </c>
    </row>
    <row r="4101" spans="1:22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 s="19">
        <f t="shared" si="389"/>
        <v>45</v>
      </c>
    </row>
    <row r="4102" spans="1:22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 s="19">
        <f t="shared" si="389"/>
        <v>10</v>
      </c>
    </row>
    <row r="4103" spans="1:22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2016</v>
      </c>
      <c r="V4103" s="19">
        <f t="shared" si="389"/>
        <v>30</v>
      </c>
    </row>
    <row r="4104" spans="1:22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 s="19">
        <f t="shared" si="389"/>
        <v>30</v>
      </c>
    </row>
    <row r="4105" spans="1:22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 s="19">
        <f t="shared" si="389"/>
        <v>53.939282407402061</v>
      </c>
    </row>
    <row r="4106" spans="1:22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 s="19">
        <f t="shared" si="389"/>
        <v>30</v>
      </c>
    </row>
    <row r="4107" spans="1:22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 s="19">
        <f t="shared" si="389"/>
        <v>33</v>
      </c>
    </row>
    <row r="4108" spans="1:22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 s="19">
        <f t="shared" si="389"/>
        <v>42.992291666669189</v>
      </c>
    </row>
    <row r="4109" spans="1:22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 s="19">
        <f t="shared" si="389"/>
        <v>23</v>
      </c>
    </row>
    <row r="4110" spans="1:22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 s="19">
        <f t="shared" si="389"/>
        <v>30.176655092582223</v>
      </c>
    </row>
    <row r="4111" spans="1:22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 s="19">
        <f t="shared" si="389"/>
        <v>30.041666666671517</v>
      </c>
    </row>
    <row r="4112" spans="1:22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 s="19">
        <f t="shared" si="389"/>
        <v>60</v>
      </c>
    </row>
    <row r="4113" spans="1:22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 s="19">
        <f t="shared" si="389"/>
        <v>30</v>
      </c>
    </row>
    <row r="4114" spans="1:22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 s="19">
        <f t="shared" si="389"/>
        <v>27.053402777775773</v>
      </c>
    </row>
    <row r="4115" spans="1:22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2015</v>
      </c>
      <c r="V4115" s="19">
        <f t="shared" si="389"/>
        <v>18.700428240743349</v>
      </c>
    </row>
  </sheetData>
  <autoFilter ref="A1:T4115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D12" sqref="D12"/>
    </sheetView>
  </sheetViews>
  <sheetFormatPr baseColWidth="10" defaultRowHeight="14.5" x14ac:dyDescent="0.35"/>
  <cols>
    <col min="1" max="1" width="51.36328125" customWidth="1"/>
    <col min="3" max="3" width="11.1796875" bestFit="1" customWidth="1"/>
  </cols>
  <sheetData>
    <row r="1" spans="1:5" ht="29" x14ac:dyDescent="0.35">
      <c r="A1" s="8" t="s">
        <v>1</v>
      </c>
      <c r="B1" s="2" t="s">
        <v>4110</v>
      </c>
      <c r="C1" s="2" t="s">
        <v>8379</v>
      </c>
      <c r="D1" s="2" t="s">
        <v>8380</v>
      </c>
      <c r="E1" s="2" t="s">
        <v>8381</v>
      </c>
    </row>
    <row r="2" spans="1:5" x14ac:dyDescent="0.35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+VLOOKUP(A2,Kickstarter!B:E,3,0)</f>
        <v>2000</v>
      </c>
      <c r="D2">
        <f>+VLOOKUP(A2,Kickstarter!B:E,4,0)</f>
        <v>2020</v>
      </c>
      <c r="E2">
        <f>+VLOOKUP(A2,Kickstarter!B:P,15,0)</f>
        <v>51.79</v>
      </c>
    </row>
    <row r="3" spans="1:5" x14ac:dyDescent="0.35">
      <c r="A3" s="16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+VLOOKUP(A3,Kickstarter!B:E,3,0)</f>
        <v>2000</v>
      </c>
      <c r="D3">
        <f>+VLOOKUP(A3,Kickstarter!B:E,4,0)</f>
        <v>2020</v>
      </c>
      <c r="E3">
        <f>+VLOOKUP(A3,Kickstarter!B:P,15,0)</f>
        <v>36.07</v>
      </c>
    </row>
    <row r="4" spans="1:5" x14ac:dyDescent="0.35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+VLOOKUP(A4,Kickstarter!B:E,3,0)</f>
        <v>1500</v>
      </c>
      <c r="D4">
        <f>+VLOOKUP(A4,Kickstarter!B:E,4,0)</f>
        <v>2576</v>
      </c>
      <c r="E4">
        <f>+VLOOKUP(A4,Kickstarter!B:P,15,0)</f>
        <v>33.03</v>
      </c>
    </row>
    <row r="5" spans="1:5" x14ac:dyDescent="0.35">
      <c r="A5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+VLOOKUP(A5,Kickstarter!B:E,3,0)</f>
        <v>1000</v>
      </c>
      <c r="D5">
        <f>+VLOOKUP(A5,Kickstarter!B:E,4,0)</f>
        <v>1168</v>
      </c>
      <c r="E5">
        <f>+VLOOKUP(A5,Kickstarter!B:P,15,0)</f>
        <v>44.92</v>
      </c>
    </row>
    <row r="6" spans="1:5" x14ac:dyDescent="0.35">
      <c r="A6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+VLOOKUP(A6,Kickstarter!B:E,3,0)</f>
        <v>4000</v>
      </c>
      <c r="D6">
        <f>+VLOOKUP(A6,Kickstarter!B:E,4,0)</f>
        <v>4137</v>
      </c>
      <c r="E6">
        <f>+VLOOKUP(A6,Kickstarter!B:P,15,0)</f>
        <v>36.61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E24" sqref="E24"/>
    </sheetView>
  </sheetViews>
  <sheetFormatPr baseColWidth="10" defaultRowHeight="14.5" x14ac:dyDescent="0.35"/>
  <cols>
    <col min="1" max="1" width="18.1796875" bestFit="1" customWidth="1"/>
    <col min="2" max="2" width="21.26953125" customWidth="1"/>
    <col min="3" max="3" width="5.453125" customWidth="1"/>
    <col min="4" max="4" width="8.08984375" customWidth="1"/>
    <col min="5" max="5" width="11.7265625" customWidth="1"/>
    <col min="6" max="6" width="11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8382</v>
      </c>
      <c r="B2" t="s">
        <v>8362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opLeftCell="F1" workbookViewId="0">
      <selection activeCell="O25" sqref="O25"/>
    </sheetView>
  </sheetViews>
  <sheetFormatPr baseColWidth="10" defaultRowHeight="14.5" x14ac:dyDescent="0.35"/>
  <cols>
    <col min="1" max="1" width="17" bestFit="1" customWidth="1"/>
    <col min="2" max="2" width="15.7265625" bestFit="1" customWidth="1"/>
    <col min="3" max="3" width="13" bestFit="1" customWidth="1"/>
    <col min="4" max="4" width="15.6328125" bestFit="1" customWidth="1"/>
    <col min="5" max="5" width="12" bestFit="1" customWidth="1"/>
    <col min="6" max="6" width="19" bestFit="1" customWidth="1"/>
    <col min="7" max="7" width="15.36328125" bestFit="1" customWidth="1"/>
    <col min="8" max="8" width="18.08984375" bestFit="1" customWidth="1"/>
  </cols>
  <sheetData>
    <row r="1" spans="1:8" x14ac:dyDescent="0.35">
      <c r="A1" t="s">
        <v>8379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x14ac:dyDescent="0.35">
      <c r="A2" t="s">
        <v>8398</v>
      </c>
      <c r="B2">
        <f>+COUNTIFS(Kickstarter!D:D,"&lt;1000",Kickstarter!F:F,"successful",Kickstarter!R:R,"plays")</f>
        <v>141</v>
      </c>
      <c r="C2">
        <f>+COUNTIFS(Kickstarter!D:D,"&lt;1000",Kickstarter!F:F,"failed",Kickstarter!R:R,"plays")</f>
        <v>45</v>
      </c>
      <c r="D2">
        <f>+COUNTIFS(Kickstarter!D:D,"&lt;1000",Kickstarter!F:F,"canceled",Kickstarter!R:R,"plays")</f>
        <v>0</v>
      </c>
      <c r="E2">
        <f>+SUM(B2:D2)</f>
        <v>186</v>
      </c>
      <c r="F2" s="17">
        <f>+B2/$E2</f>
        <v>0.75806451612903225</v>
      </c>
      <c r="G2" s="17">
        <f t="shared" ref="G2:G13" si="0">+C2/$E2</f>
        <v>0.24193548387096775</v>
      </c>
      <c r="H2" s="17">
        <f t="shared" ref="H2:H13" si="1">+D2/$E2</f>
        <v>0</v>
      </c>
    </row>
    <row r="3" spans="1:8" x14ac:dyDescent="0.35">
      <c r="A3" t="s">
        <v>8399</v>
      </c>
      <c r="B3">
        <f>+COUNTIFS(Kickstarter!D:D,"&lt;=4999",Kickstarter!D:D,"&gt;=1000",Kickstarter!F:F,"successful",Kickstarter!R:R,"plays")</f>
        <v>388</v>
      </c>
      <c r="C3">
        <f>+COUNTIFS(Kickstarter!D:D,"&lt;=4999",Kickstarter!D:D,"&gt;=1000",Kickstarter!F:F,"failed",Kickstarter!R:R,"plays")</f>
        <v>146</v>
      </c>
      <c r="D3">
        <f>+COUNTIFS(Kickstarter!D:D,"&lt;=4999",Kickstarter!D:D,"&gt;=1000",Kickstarter!F:F,"canceled",Kickstarter!R:R,"plays")</f>
        <v>0</v>
      </c>
      <c r="E3">
        <f t="shared" ref="E3:E13" si="2">+SUM(B3:D3)</f>
        <v>534</v>
      </c>
      <c r="F3" s="17">
        <f t="shared" ref="F3:F13" si="3">+B3/$E3</f>
        <v>0.72659176029962547</v>
      </c>
      <c r="G3" s="17">
        <f t="shared" si="0"/>
        <v>0.27340823970037453</v>
      </c>
      <c r="H3" s="17">
        <f t="shared" si="1"/>
        <v>0</v>
      </c>
    </row>
    <row r="4" spans="1:8" x14ac:dyDescent="0.35">
      <c r="A4" t="s">
        <v>8400</v>
      </c>
      <c r="B4">
        <f>+COUNTIFS(Kickstarter!D:D,"&lt;=9999",Kickstarter!D:D,"&gt;=5000",Kickstarter!F:F,"successful",Kickstarter!R:R,"plays")</f>
        <v>93</v>
      </c>
      <c r="C4">
        <f>+COUNTIFS(Kickstarter!D:D,"&lt;=9999",Kickstarter!D:D,"&gt;=5000",Kickstarter!F:F,"failed",Kickstarter!R:R,"plays")</f>
        <v>76</v>
      </c>
      <c r="D4">
        <f>+COUNTIFS(Kickstarter!D:D,"&lt;=9999",Kickstarter!D:D,"&gt;=5000",Kickstarter!F:F,"canceled",Kickstarter!R:R,"plays")</f>
        <v>0</v>
      </c>
      <c r="E4">
        <f t="shared" si="2"/>
        <v>169</v>
      </c>
      <c r="F4" s="17">
        <f t="shared" si="3"/>
        <v>0.55029585798816572</v>
      </c>
      <c r="G4" s="17">
        <f t="shared" si="0"/>
        <v>0.44970414201183434</v>
      </c>
      <c r="H4" s="17">
        <f t="shared" si="1"/>
        <v>0</v>
      </c>
    </row>
    <row r="5" spans="1:8" x14ac:dyDescent="0.35">
      <c r="A5" t="s">
        <v>8401</v>
      </c>
      <c r="B5">
        <f>+COUNTIFS(Kickstarter!D:D,"&lt;=14999",Kickstarter!D:D,"&gt;=10000",Kickstarter!F:F,"successful",Kickstarter!R:R,"plays")</f>
        <v>39</v>
      </c>
      <c r="C5">
        <f>+COUNTIFS(Kickstarter!D:D,"&lt;=14999",Kickstarter!D:D,"&gt;=10000",Kickstarter!F:F,"failed",Kickstarter!R:R,"plays")</f>
        <v>33</v>
      </c>
      <c r="D5">
        <f>+COUNTIFS(Kickstarter!D:D,"&lt;=14999",Kickstarter!D:D,"&gt;=10000",Kickstarter!F:F,"canceled",Kickstarter!R:R,"plays")</f>
        <v>0</v>
      </c>
      <c r="E5">
        <f t="shared" si="2"/>
        <v>72</v>
      </c>
      <c r="F5" s="17">
        <f t="shared" si="3"/>
        <v>0.54166666666666663</v>
      </c>
      <c r="G5" s="17">
        <f t="shared" si="0"/>
        <v>0.45833333333333331</v>
      </c>
      <c r="H5" s="17">
        <f t="shared" si="1"/>
        <v>0</v>
      </c>
    </row>
    <row r="6" spans="1:8" x14ac:dyDescent="0.35">
      <c r="A6" t="s">
        <v>8402</v>
      </c>
      <c r="B6">
        <f>+COUNTIFS(Kickstarter!D:D,"&lt;=19999",Kickstarter!D:D,"&gt;=15000",Kickstarter!F:F,"successful",Kickstarter!R:R,"plays")</f>
        <v>12</v>
      </c>
      <c r="C6">
        <f>+COUNTIFS(Kickstarter!D:D,"&lt;=19999",Kickstarter!D:D,"&gt;=15000",Kickstarter!F:F,"failed",Kickstarter!R:R,"plays")</f>
        <v>12</v>
      </c>
      <c r="D6">
        <f>+COUNTIFS(Kickstarter!D:D,"&lt;=19999",Kickstarter!D:D,"&gt;=15000",Kickstarter!F:F,"canceled",Kickstarter!R:R,"plays")</f>
        <v>0</v>
      </c>
      <c r="E6">
        <f t="shared" si="2"/>
        <v>24</v>
      </c>
      <c r="F6" s="17">
        <f t="shared" si="3"/>
        <v>0.5</v>
      </c>
      <c r="G6" s="17">
        <f t="shared" si="0"/>
        <v>0.5</v>
      </c>
      <c r="H6" s="17">
        <f t="shared" si="1"/>
        <v>0</v>
      </c>
    </row>
    <row r="7" spans="1:8" x14ac:dyDescent="0.35">
      <c r="A7" t="s">
        <v>8403</v>
      </c>
      <c r="B7">
        <f>+COUNTIFS(Kickstarter!D:D,"&lt;=24999",Kickstarter!D:D,"&gt;=20000",Kickstarter!F:F,"successful",Kickstarter!R:R,"plays")</f>
        <v>9</v>
      </c>
      <c r="C7">
        <f>+COUNTIFS(Kickstarter!D:D,"&lt;=24999",Kickstarter!D:D,"&gt;=20000",Kickstarter!F:F,"failed",Kickstarter!R:R,"plays")</f>
        <v>11</v>
      </c>
      <c r="D7">
        <f>+COUNTIFS(Kickstarter!D:D,"&lt;=24999",Kickstarter!D:D,"&gt;=20000",Kickstarter!F:F,"canceled",Kickstarter!R:R,"plays")</f>
        <v>0</v>
      </c>
      <c r="E7">
        <f t="shared" si="2"/>
        <v>20</v>
      </c>
      <c r="F7" s="17">
        <f t="shared" si="3"/>
        <v>0.45</v>
      </c>
      <c r="G7" s="17">
        <f t="shared" si="0"/>
        <v>0.55000000000000004</v>
      </c>
      <c r="H7" s="17">
        <f t="shared" si="1"/>
        <v>0</v>
      </c>
    </row>
    <row r="8" spans="1:8" x14ac:dyDescent="0.35">
      <c r="A8" t="s">
        <v>8404</v>
      </c>
      <c r="B8">
        <f>+COUNTIFS(Kickstarter!D:D,"&lt;=29999",Kickstarter!D:D,"&gt;=25000",Kickstarter!F:F,"successful",Kickstarter!R:R,"plays")</f>
        <v>1</v>
      </c>
      <c r="C8">
        <f>+COUNTIFS(Kickstarter!D:D,"&lt;=29999",Kickstarter!D:D,"&gt;=25000",Kickstarter!F:F,"failed",Kickstarter!R:R,"plays")</f>
        <v>4</v>
      </c>
      <c r="D8">
        <f>+COUNTIFS(Kickstarter!D:D,"&lt;=29999",Kickstarter!D:D,"&gt;=25000",Kickstarter!F:F,"canceled",Kickstarter!R:R,"plays")</f>
        <v>0</v>
      </c>
      <c r="E8">
        <f t="shared" si="2"/>
        <v>5</v>
      </c>
      <c r="F8" s="17">
        <f t="shared" si="3"/>
        <v>0.2</v>
      </c>
      <c r="G8" s="17">
        <f t="shared" si="0"/>
        <v>0.8</v>
      </c>
      <c r="H8" s="17">
        <f t="shared" si="1"/>
        <v>0</v>
      </c>
    </row>
    <row r="9" spans="1:8" x14ac:dyDescent="0.35">
      <c r="A9" t="s">
        <v>8405</v>
      </c>
      <c r="B9">
        <f>+COUNTIFS(Kickstarter!D:D,"&lt;=34999",Kickstarter!D:D,"&gt;=30000",Kickstarter!F:F,"successful",Kickstarter!R:R,"plays")</f>
        <v>3</v>
      </c>
      <c r="C9">
        <f>+COUNTIFS(Kickstarter!D:D,"&lt;=34999",Kickstarter!D:D,"&gt;=30000",Kickstarter!F:F,"failed",Kickstarter!R:R,"plays")</f>
        <v>8</v>
      </c>
      <c r="D9">
        <f>+COUNTIFS(Kickstarter!D:D,"&lt;=34999",Kickstarter!D:D,"&gt;=30000",Kickstarter!F:F,"canceled",Kickstarter!R:R,"plays")</f>
        <v>0</v>
      </c>
      <c r="E9">
        <f t="shared" si="2"/>
        <v>11</v>
      </c>
      <c r="F9" s="17">
        <f t="shared" si="3"/>
        <v>0.27272727272727271</v>
      </c>
      <c r="G9" s="17">
        <f t="shared" si="0"/>
        <v>0.72727272727272729</v>
      </c>
      <c r="H9" s="17">
        <f t="shared" si="1"/>
        <v>0</v>
      </c>
    </row>
    <row r="10" spans="1:8" x14ac:dyDescent="0.35">
      <c r="A10" t="s">
        <v>8406</v>
      </c>
      <c r="B10">
        <f>+COUNTIFS(Kickstarter!D:D,"&lt;=39999",Kickstarter!D:D,"&gt;=35000",Kickstarter!F:F,"successful",Kickstarter!R:R,"plays")</f>
        <v>4</v>
      </c>
      <c r="C10">
        <f>+COUNTIFS(Kickstarter!D:D,"&lt;=39999",Kickstarter!D:D,"&gt;=35000",Kickstarter!F:F,"failed",Kickstarter!R:R,"plays")</f>
        <v>2</v>
      </c>
      <c r="D10">
        <f>+COUNTIFS(Kickstarter!D:D,"&lt;=39999",Kickstarter!D:D,"&gt;=35000",Kickstarter!F:F,"canceled",Kickstarter!R:R,"plays")</f>
        <v>0</v>
      </c>
      <c r="E10">
        <f t="shared" si="2"/>
        <v>6</v>
      </c>
      <c r="F10" s="17">
        <f t="shared" si="3"/>
        <v>0.66666666666666663</v>
      </c>
      <c r="G10" s="17">
        <f t="shared" si="0"/>
        <v>0.33333333333333331</v>
      </c>
      <c r="H10" s="17">
        <f t="shared" si="1"/>
        <v>0</v>
      </c>
    </row>
    <row r="11" spans="1:8" x14ac:dyDescent="0.35">
      <c r="A11" t="s">
        <v>8407</v>
      </c>
      <c r="B11">
        <f>+COUNTIFS(Kickstarter!D:D,"&lt;=44999",Kickstarter!D:D,"&gt;=40000",Kickstarter!F:F,"successful",Kickstarter!R:R,"plays")</f>
        <v>2</v>
      </c>
      <c r="C11">
        <f>+COUNTIFS(Kickstarter!D:D,"&lt;=44999",Kickstarter!D:D,"&gt;=40000",Kickstarter!F:F,"failed",Kickstarter!R:R,"plays")</f>
        <v>1</v>
      </c>
      <c r="D11">
        <f>+COUNTIFS(Kickstarter!D:D,"&lt;=44999",Kickstarter!D:D,"&gt;=40000",Kickstarter!F:F,"canceled",Kickstarter!R:R,"plays")</f>
        <v>0</v>
      </c>
      <c r="E11">
        <f t="shared" si="2"/>
        <v>3</v>
      </c>
      <c r="F11" s="17">
        <f t="shared" si="3"/>
        <v>0.66666666666666663</v>
      </c>
      <c r="G11" s="17">
        <f t="shared" si="0"/>
        <v>0.33333333333333331</v>
      </c>
      <c r="H11" s="17">
        <f t="shared" si="1"/>
        <v>0</v>
      </c>
    </row>
    <row r="12" spans="1:8" x14ac:dyDescent="0.35">
      <c r="A12" t="s">
        <v>8408</v>
      </c>
      <c r="B12">
        <f>+COUNTIFS(Kickstarter!D:D,"&lt;=49999",Kickstarter!D:D,"&gt;=45000",Kickstarter!F:F,"successful",Kickstarter!R:R,"plays")</f>
        <v>0</v>
      </c>
      <c r="C12">
        <f>+COUNTIFS(Kickstarter!D:D,"&lt;=49999",Kickstarter!D:D,"&gt;=45000",Kickstarter!F:F,"failed",Kickstarter!R:R,"plays")</f>
        <v>1</v>
      </c>
      <c r="D12">
        <f>+COUNTIFS(Kickstarter!D:D,"&lt;=49999",Kickstarter!D:D,"&gt;=45000",Kickstarter!F:F,"canceled",Kickstarter!R:R,"plays")</f>
        <v>0</v>
      </c>
      <c r="E12">
        <f t="shared" si="2"/>
        <v>1</v>
      </c>
      <c r="F12" s="17">
        <f t="shared" si="3"/>
        <v>0</v>
      </c>
      <c r="G12" s="17">
        <f t="shared" si="0"/>
        <v>1</v>
      </c>
      <c r="H12" s="17">
        <f t="shared" si="1"/>
        <v>0</v>
      </c>
    </row>
    <row r="13" spans="1:8" x14ac:dyDescent="0.35">
      <c r="A13" t="s">
        <v>8409</v>
      </c>
      <c r="B13">
        <f>+COUNTIFS(Kickstarter!D:D,"&gt;=50000",Kickstarter!F:F,"successful",Kickstarter!R:R,"plays")</f>
        <v>2</v>
      </c>
      <c r="C13">
        <f>+COUNTIFS(Kickstarter!D:D,"&gt;=50000",Kickstarter!F:F,"failed",Kickstarter!R:R,"plays")</f>
        <v>14</v>
      </c>
      <c r="D13">
        <f>+COUNTIFS(Kickstarter!D:D,"&gt;=50000",Kickstarter!F:F,"canceled",Kickstarter!R:R,"plays")</f>
        <v>0</v>
      </c>
      <c r="E13">
        <f t="shared" si="2"/>
        <v>16</v>
      </c>
      <c r="F13" s="17">
        <f t="shared" si="3"/>
        <v>0.125</v>
      </c>
      <c r="G13" s="17">
        <f t="shared" si="0"/>
        <v>0.875</v>
      </c>
      <c r="H13" s="17">
        <f t="shared" si="1"/>
        <v>0</v>
      </c>
    </row>
    <row r="14" spans="1:8" x14ac:dyDescent="0.35">
      <c r="B14">
        <f>+SUM(B2:B13)</f>
        <v>694</v>
      </c>
      <c r="C14">
        <f>+SUM(C2:C13)</f>
        <v>353</v>
      </c>
      <c r="D14">
        <f>+SUM(D2:D13)</f>
        <v>0</v>
      </c>
      <c r="E14">
        <f>+SUM(E2:E13)</f>
        <v>1047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opLeftCell="A4" zoomScale="85" zoomScaleNormal="85" workbookViewId="0">
      <selection activeCell="U33" sqref="U33"/>
    </sheetView>
  </sheetViews>
  <sheetFormatPr baseColWidth="10" defaultRowHeight="14.5" x14ac:dyDescent="0.35"/>
  <cols>
    <col min="1" max="1" width="18.1796875" customWidth="1"/>
    <col min="2" max="2" width="21.26953125" customWidth="1"/>
    <col min="3" max="3" width="8.453125" customWidth="1"/>
    <col min="4" max="4" width="9.90625" customWidth="1"/>
    <col min="5" max="5" width="11.7265625" customWidth="1"/>
    <col min="6" max="6" width="5.36328125" customWidth="1"/>
    <col min="7" max="7" width="11.7265625" customWidth="1"/>
    <col min="8" max="212" width="5.36328125" customWidth="1"/>
    <col min="213" max="215" width="13.6328125" customWidth="1"/>
    <col min="216" max="216" width="11.7265625" customWidth="1"/>
    <col min="217" max="317" width="5.36328125" customWidth="1"/>
    <col min="318" max="321" width="13.6328125" customWidth="1"/>
    <col min="322" max="322" width="9.6328125" customWidth="1"/>
    <col min="323" max="336" width="13.6328125" customWidth="1"/>
    <col min="337" max="337" width="11.6328125" customWidth="1"/>
    <col min="338" max="346" width="13.6328125" customWidth="1"/>
    <col min="347" max="347" width="12.6328125" customWidth="1"/>
    <col min="348" max="348" width="5.36328125" customWidth="1"/>
    <col min="349" max="351" width="13.6328125" customWidth="1"/>
    <col min="352" max="352" width="12.6328125" customWidth="1"/>
    <col min="353" max="353" width="13.6328125" customWidth="1"/>
    <col min="354" max="354" width="12.6328125" customWidth="1"/>
    <col min="355" max="368" width="13.6328125" customWidth="1"/>
    <col min="369" max="369" width="11.6328125" customWidth="1"/>
    <col min="370" max="373" width="13.6328125" customWidth="1"/>
    <col min="374" max="374" width="12.6328125" customWidth="1"/>
    <col min="375" max="378" width="13.6328125" customWidth="1"/>
    <col min="379" max="379" width="12.6328125" customWidth="1"/>
    <col min="380" max="380" width="13.6328125" customWidth="1"/>
    <col min="381" max="381" width="5.36328125" customWidth="1"/>
    <col min="382" max="382" width="11.6328125" customWidth="1"/>
    <col min="383" max="386" width="13.6328125" customWidth="1"/>
    <col min="387" max="387" width="12.6328125" customWidth="1"/>
    <col min="388" max="391" width="13.6328125" customWidth="1"/>
    <col min="392" max="392" width="5.36328125" customWidth="1"/>
    <col min="393" max="394" width="13.6328125" customWidth="1"/>
    <col min="395" max="395" width="12.6328125" customWidth="1"/>
    <col min="396" max="396" width="13.6328125" customWidth="1"/>
    <col min="397" max="398" width="12.6328125" customWidth="1"/>
    <col min="399" max="401" width="13.6328125" customWidth="1"/>
    <col min="402" max="402" width="5.36328125" customWidth="1"/>
    <col min="403" max="405" width="13.6328125" customWidth="1"/>
    <col min="406" max="406" width="12.6328125" customWidth="1"/>
    <col min="407" max="414" width="13.6328125" customWidth="1"/>
    <col min="415" max="415" width="5.36328125" customWidth="1"/>
    <col min="416" max="421" width="13.6328125" customWidth="1"/>
    <col min="422" max="422" width="5.36328125" customWidth="1"/>
    <col min="423" max="433" width="13.6328125" customWidth="1"/>
    <col min="434" max="434" width="12.6328125" customWidth="1"/>
    <col min="435" max="437" width="13.6328125" customWidth="1"/>
    <col min="438" max="438" width="11.6328125" customWidth="1"/>
    <col min="439" max="445" width="13.6328125" customWidth="1"/>
    <col min="446" max="446" width="11.6328125" customWidth="1"/>
    <col min="447" max="452" width="13.6328125" customWidth="1"/>
    <col min="453" max="454" width="5.36328125" customWidth="1"/>
    <col min="455" max="455" width="13.6328125" customWidth="1"/>
    <col min="456" max="456" width="11.6328125" customWidth="1"/>
    <col min="457" max="460" width="13.6328125" customWidth="1"/>
    <col min="461" max="461" width="7.6328125" customWidth="1"/>
    <col min="462" max="474" width="13.6328125" customWidth="1"/>
    <col min="475" max="475" width="12.6328125" customWidth="1"/>
    <col min="476" max="476" width="5.36328125" customWidth="1"/>
    <col min="477" max="484" width="13.6328125" customWidth="1"/>
    <col min="485" max="485" width="5.36328125" customWidth="1"/>
    <col min="486" max="490" width="13.6328125" customWidth="1"/>
    <col min="491" max="491" width="5.36328125" customWidth="1"/>
    <col min="492" max="497" width="13.6328125" customWidth="1"/>
    <col min="498" max="498" width="5.36328125" customWidth="1"/>
    <col min="499" max="506" width="13.6328125" customWidth="1"/>
    <col min="507" max="507" width="12.6328125" customWidth="1"/>
    <col min="508" max="516" width="13.6328125" customWidth="1"/>
    <col min="517" max="517" width="11.6328125" customWidth="1"/>
    <col min="518" max="526" width="13.6328125" customWidth="1"/>
    <col min="527" max="527" width="5.36328125" customWidth="1"/>
    <col min="528" max="530" width="13.6328125" customWidth="1"/>
    <col min="531" max="531" width="11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8359</v>
      </c>
      <c r="B2" t="s">
        <v>8316</v>
      </c>
    </row>
    <row r="3" spans="1:5" x14ac:dyDescent="0.35">
      <c r="A3" s="10" t="s">
        <v>8222</v>
      </c>
      <c r="B3" t="s">
        <v>8362</v>
      </c>
    </row>
    <row r="5" spans="1:5" x14ac:dyDescent="0.35">
      <c r="A5" s="10" t="s">
        <v>8364</v>
      </c>
      <c r="B5" s="10" t="s">
        <v>8360</v>
      </c>
    </row>
    <row r="6" spans="1:5" x14ac:dyDescent="0.35">
      <c r="A6" s="10" t="s">
        <v>8363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5">
      <c r="A7" s="11" t="s">
        <v>8383</v>
      </c>
      <c r="B7" s="12"/>
      <c r="C7" s="12"/>
      <c r="D7" s="12">
        <v>2</v>
      </c>
      <c r="E7" s="12">
        <v>2</v>
      </c>
    </row>
    <row r="8" spans="1:5" x14ac:dyDescent="0.35">
      <c r="A8" s="11" t="s">
        <v>8384</v>
      </c>
      <c r="B8" s="12"/>
      <c r="C8" s="12"/>
      <c r="D8" s="12">
        <v>4</v>
      </c>
      <c r="E8" s="12">
        <v>4</v>
      </c>
    </row>
    <row r="9" spans="1:5" x14ac:dyDescent="0.35">
      <c r="A9" s="11" t="s">
        <v>8385</v>
      </c>
      <c r="B9" s="12"/>
      <c r="C9" s="12"/>
      <c r="D9" s="12">
        <v>6</v>
      </c>
      <c r="E9" s="12">
        <v>6</v>
      </c>
    </row>
    <row r="10" spans="1:5" x14ac:dyDescent="0.35">
      <c r="A10" s="11" t="s">
        <v>8386</v>
      </c>
      <c r="B10" s="12"/>
      <c r="C10" s="12"/>
      <c r="D10" s="12">
        <v>6</v>
      </c>
      <c r="E10" s="12">
        <v>6</v>
      </c>
    </row>
    <row r="11" spans="1:5" x14ac:dyDescent="0.35">
      <c r="A11" s="11" t="s">
        <v>8387</v>
      </c>
      <c r="B11" s="12">
        <v>122</v>
      </c>
      <c r="C11" s="12"/>
      <c r="D11" s="12">
        <v>196</v>
      </c>
      <c r="E11" s="12">
        <v>318</v>
      </c>
    </row>
    <row r="12" spans="1:5" x14ac:dyDescent="0.35">
      <c r="A12" s="11" t="s">
        <v>8388</v>
      </c>
      <c r="B12" s="12">
        <v>133</v>
      </c>
      <c r="C12" s="12"/>
      <c r="D12" s="12">
        <v>264</v>
      </c>
      <c r="E12" s="12">
        <v>397</v>
      </c>
    </row>
    <row r="13" spans="1:5" x14ac:dyDescent="0.35">
      <c r="A13" s="11" t="s">
        <v>8389</v>
      </c>
      <c r="B13" s="12">
        <v>92</v>
      </c>
      <c r="C13" s="12"/>
      <c r="D13" s="12">
        <v>202</v>
      </c>
      <c r="E13" s="12">
        <v>294</v>
      </c>
    </row>
    <row r="14" spans="1:5" x14ac:dyDescent="0.35">
      <c r="A14" s="11" t="s">
        <v>8390</v>
      </c>
      <c r="B14" s="12">
        <v>6</v>
      </c>
      <c r="C14" s="12">
        <v>19</v>
      </c>
      <c r="D14" s="12">
        <v>14</v>
      </c>
      <c r="E14" s="12">
        <v>39</v>
      </c>
    </row>
    <row r="15" spans="1:5" x14ac:dyDescent="0.35">
      <c r="A15" s="11" t="s">
        <v>8361</v>
      </c>
      <c r="B15" s="12">
        <v>353</v>
      </c>
      <c r="C15" s="12">
        <v>19</v>
      </c>
      <c r="D15" s="12">
        <v>694</v>
      </c>
      <c r="E15" s="12">
        <v>1066</v>
      </c>
    </row>
    <row r="16" spans="1:5" x14ac:dyDescent="0.35">
      <c r="A16" s="10" t="s">
        <v>8358</v>
      </c>
      <c r="B16" t="s">
        <v>8315</v>
      </c>
    </row>
    <row r="17" spans="1:5" x14ac:dyDescent="0.35">
      <c r="A17" s="10" t="s">
        <v>8359</v>
      </c>
      <c r="B17" t="s">
        <v>8316</v>
      </c>
    </row>
    <row r="19" spans="1:5" x14ac:dyDescent="0.35">
      <c r="A19" s="10" t="s">
        <v>8364</v>
      </c>
      <c r="B19" s="10" t="s">
        <v>8360</v>
      </c>
    </row>
    <row r="20" spans="1:5" x14ac:dyDescent="0.35">
      <c r="B20" t="s">
        <v>8411</v>
      </c>
      <c r="C20" t="s">
        <v>8412</v>
      </c>
      <c r="D20" t="s">
        <v>8413</v>
      </c>
      <c r="E20" t="s">
        <v>8361</v>
      </c>
    </row>
    <row r="21" spans="1:5" x14ac:dyDescent="0.35">
      <c r="A21" s="10" t="s">
        <v>8363</v>
      </c>
    </row>
    <row r="22" spans="1:5" x14ac:dyDescent="0.35">
      <c r="A22" s="11" t="s">
        <v>8220</v>
      </c>
      <c r="B22" s="12">
        <v>218</v>
      </c>
      <c r="C22" s="12">
        <v>129</v>
      </c>
      <c r="D22" s="12">
        <v>6</v>
      </c>
      <c r="E22" s="12">
        <v>353</v>
      </c>
    </row>
    <row r="23" spans="1:5" x14ac:dyDescent="0.35">
      <c r="A23" s="11" t="s">
        <v>8221</v>
      </c>
      <c r="B23" s="12">
        <v>10</v>
      </c>
      <c r="C23" s="12">
        <v>9</v>
      </c>
      <c r="D23" s="12"/>
      <c r="E23" s="12">
        <v>19</v>
      </c>
    </row>
    <row r="24" spans="1:5" x14ac:dyDescent="0.35">
      <c r="A24" s="11" t="s">
        <v>8218</v>
      </c>
      <c r="B24" s="12">
        <v>496</v>
      </c>
      <c r="C24" s="12">
        <v>193</v>
      </c>
      <c r="D24" s="12">
        <v>5</v>
      </c>
      <c r="E24" s="12">
        <v>694</v>
      </c>
    </row>
    <row r="25" spans="1:5" x14ac:dyDescent="0.35">
      <c r="A25" s="11" t="s">
        <v>8361</v>
      </c>
      <c r="B25" s="12">
        <v>724</v>
      </c>
      <c r="C25" s="12">
        <v>331</v>
      </c>
      <c r="D25" s="12">
        <v>11</v>
      </c>
      <c r="E25" s="12">
        <v>1066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Edinburgh Research</vt:lpstr>
      <vt:lpstr>Theater Outcomes by Launch Date</vt:lpstr>
      <vt:lpstr>Outcomes Based on Goals</vt:lpstr>
      <vt:lpstr>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Telmov</cp:lastModifiedBy>
  <dcterms:created xsi:type="dcterms:W3CDTF">2017-04-20T15:17:24Z</dcterms:created>
  <dcterms:modified xsi:type="dcterms:W3CDTF">2021-12-26T23:59:02Z</dcterms:modified>
</cp:coreProperties>
</file>